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"/>
    </mc:Choice>
  </mc:AlternateContent>
  <xr:revisionPtr revIDLastSave="0" documentId="8_{E23A13C6-C660-48F4-80E5-F09034F55691}" xr6:coauthVersionLast="47" xr6:coauthVersionMax="47" xr10:uidLastSave="{00000000-0000-0000-0000-000000000000}"/>
  <bookViews>
    <workbookView xWindow="-120" yWindow="-120" windowWidth="29040" windowHeight="15720" xr2:uid="{41FEE345-FD32-4082-839E-B2DE50E43957}"/>
  </bookViews>
  <sheets>
    <sheet name="Anexo No. 2 Presup Ing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hidden="1">#REF!</definedName>
    <definedName name="ANEXO" hidden="1">'[3]Inversión total en programas'!$A$50:$IV$50,'[3]Inversión total en programas'!$A$60:$IV$63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>'[4]Anexo 1 Minagricultura'!#REF!</definedName>
    <definedName name="CABEZAS_PROYEC">'[5]Anexo 1 Minagricultura'!#REF!</definedName>
    <definedName name="CONTRATOS">#REF!</definedName>
    <definedName name="CUOTAPPC2005">'[6]Anexo 1'!#REF!</definedName>
    <definedName name="CUOTAPPC2013">'[6]Anexo 1'!#REF!</definedName>
    <definedName name="CUOTAPPC203">'[6]Anexo 1'!#REF!</definedName>
    <definedName name="DIAG_PPC">#REF!</definedName>
    <definedName name="DIRECCION">[7]consecutivo!$M$9:$M$13</definedName>
    <definedName name="DISTRIBUIDOR">#REF!</definedName>
    <definedName name="Dólar">#REF!</definedName>
    <definedName name="eeeee">'[6]Ejecución ingresos 2023'!#REF!</definedName>
    <definedName name="EPPC">'[6]Anexo 1'!$C$50</definedName>
    <definedName name="Euro">#REF!</definedName>
    <definedName name="FDGFDG">#REF!</definedName>
    <definedName name="FECHA_DE_RECIBIDO">[8]BASE!$E$3:$E$177</definedName>
    <definedName name="FOMENTO">'[6]Anexo 1'!$C$49</definedName>
    <definedName name="FOMENTOS">'[9]Anexo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'[6]Anexo 1'!$D$11</definedName>
    <definedName name="RESERV_FUTU">#REF!</definedName>
    <definedName name="Resumeningresos" hidden="1">'[10]Inversión total en programas'!$A$50:$IV$50,'[10]Inversión total en programas'!$A$60:$IV$63</definedName>
    <definedName name="saldo">'[6]Ejecución ingresos 2023'!#REF!</definedName>
    <definedName name="saldos">'[6]Ejecución ingresos 2023'!#REF!</definedName>
    <definedName name="SUPERA2004">'[6]Anexo 1'!#REF!</definedName>
    <definedName name="SUPERA2005">'[6]Anexo 1'!#REF!</definedName>
    <definedName name="SUPERA2010">'[11]Anexo 1 Minagricultura'!$C$21</definedName>
    <definedName name="SUPERA2012">'[6]Anexo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'[6]Anexo 1'!$D$28</definedName>
    <definedName name="xx">[12]Ingresos!$C$19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'[13]Ingresos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5" i="1" l="1"/>
  <c r="D35" i="1"/>
  <c r="E35" i="1" s="1"/>
  <c r="D34" i="1"/>
  <c r="F34" i="1" s="1"/>
  <c r="F33" i="1"/>
  <c r="D33" i="1"/>
  <c r="E33" i="1" s="1"/>
  <c r="I32" i="1"/>
  <c r="H32" i="1"/>
  <c r="G32" i="1"/>
  <c r="F32" i="1"/>
  <c r="J32" i="1" s="1"/>
  <c r="D32" i="1"/>
  <c r="E32" i="1" s="1"/>
  <c r="F31" i="1"/>
  <c r="G31" i="1" s="1"/>
  <c r="D31" i="1"/>
  <c r="E31" i="1" s="1"/>
  <c r="D30" i="1"/>
  <c r="E30" i="1" s="1"/>
  <c r="C30" i="1"/>
  <c r="D29" i="1"/>
  <c r="F29" i="1" s="1"/>
  <c r="D28" i="1"/>
  <c r="F28" i="1" s="1"/>
  <c r="C27" i="1"/>
  <c r="C26" i="1"/>
  <c r="I24" i="1"/>
  <c r="J24" i="1" s="1"/>
  <c r="D24" i="1"/>
  <c r="E24" i="1" s="1"/>
  <c r="D23" i="1"/>
  <c r="E23" i="1" s="1"/>
  <c r="G22" i="1"/>
  <c r="F22" i="1"/>
  <c r="D22" i="1"/>
  <c r="E22" i="1" s="1"/>
  <c r="C22" i="1"/>
  <c r="I21" i="1"/>
  <c r="H21" i="1"/>
  <c r="G21" i="1"/>
  <c r="F21" i="1"/>
  <c r="J21" i="1" s="1"/>
  <c r="D21" i="1"/>
  <c r="E21" i="1" s="1"/>
  <c r="I20" i="1"/>
  <c r="I19" i="1" s="1"/>
  <c r="H20" i="1"/>
  <c r="H19" i="1" s="1"/>
  <c r="G20" i="1"/>
  <c r="G19" i="1" s="1"/>
  <c r="F20" i="1"/>
  <c r="J20" i="1" s="1"/>
  <c r="E20" i="1"/>
  <c r="D20" i="1"/>
  <c r="D19" i="1"/>
  <c r="E19" i="1" s="1"/>
  <c r="C19" i="1"/>
  <c r="I18" i="1"/>
  <c r="H18" i="1"/>
  <c r="G18" i="1"/>
  <c r="G16" i="1" s="1"/>
  <c r="G15" i="1" s="1"/>
  <c r="F18" i="1"/>
  <c r="J18" i="1" s="1"/>
  <c r="D18" i="1"/>
  <c r="E18" i="1" s="1"/>
  <c r="I17" i="1"/>
  <c r="H17" i="1"/>
  <c r="G17" i="1"/>
  <c r="F17" i="1"/>
  <c r="J17" i="1" s="1"/>
  <c r="D17" i="1"/>
  <c r="D16" i="1" s="1"/>
  <c r="I16" i="1"/>
  <c r="H16" i="1"/>
  <c r="F16" i="1"/>
  <c r="C16" i="1"/>
  <c r="C15" i="1"/>
  <c r="C37" i="1" s="1"/>
  <c r="E16" i="1" l="1"/>
  <c r="D15" i="1"/>
  <c r="G34" i="1"/>
  <c r="H34" i="1" s="1"/>
  <c r="I34" i="1" s="1"/>
  <c r="F27" i="1"/>
  <c r="G28" i="1"/>
  <c r="H31" i="1"/>
  <c r="F15" i="1"/>
  <c r="G29" i="1"/>
  <c r="H29" i="1" s="1"/>
  <c r="I29" i="1" s="1"/>
  <c r="J29" i="1"/>
  <c r="G35" i="1"/>
  <c r="H35" i="1" s="1"/>
  <c r="I35" i="1" s="1"/>
  <c r="J16" i="1"/>
  <c r="E28" i="1"/>
  <c r="E17" i="1"/>
  <c r="F30" i="1"/>
  <c r="F19" i="1"/>
  <c r="J19" i="1" s="1"/>
  <c r="H23" i="1"/>
  <c r="G33" i="1"/>
  <c r="H33" i="1" s="1"/>
  <c r="I33" i="1" s="1"/>
  <c r="I23" i="1"/>
  <c r="I22" i="1" s="1"/>
  <c r="I15" i="1" s="1"/>
  <c r="D27" i="1"/>
  <c r="E29" i="1"/>
  <c r="E34" i="1"/>
  <c r="J23" i="1" l="1"/>
  <c r="H22" i="1"/>
  <c r="F26" i="1"/>
  <c r="J34" i="1"/>
  <c r="E15" i="1"/>
  <c r="D37" i="1"/>
  <c r="F37" i="1"/>
  <c r="H28" i="1"/>
  <c r="G27" i="1"/>
  <c r="G26" i="1" s="1"/>
  <c r="G37" i="1" s="1"/>
  <c r="J30" i="1"/>
  <c r="J33" i="1"/>
  <c r="J35" i="1"/>
  <c r="H30" i="1"/>
  <c r="I31" i="1"/>
  <c r="I30" i="1" s="1"/>
  <c r="G30" i="1"/>
  <c r="E27" i="1"/>
  <c r="D26" i="1"/>
  <c r="E26" i="1" s="1"/>
  <c r="D39" i="1" l="1"/>
  <c r="E37" i="1"/>
  <c r="I28" i="1"/>
  <c r="I27" i="1" s="1"/>
  <c r="I26" i="1" s="1"/>
  <c r="I37" i="1" s="1"/>
  <c r="H27" i="1"/>
  <c r="H26" i="1" s="1"/>
  <c r="H15" i="1"/>
  <c r="J22" i="1"/>
  <c r="J28" i="1"/>
  <c r="J26" i="1"/>
  <c r="J31" i="1"/>
  <c r="H37" i="1" l="1"/>
  <c r="J37" i="1" s="1"/>
  <c r="J15" i="1"/>
  <c r="J27" i="1"/>
</calcChain>
</file>

<file path=xl/sharedStrings.xml><?xml version="1.0" encoding="utf-8"?>
<sst xmlns="http://schemas.openxmlformats.org/spreadsheetml/2006/main" count="40" uniqueCount="36">
  <si>
    <t>MINISTERIO DE AGRICULTURA Y DESARROLLO RURAL
FORMATO PARA LA PRESENTACIÓN DEL PRESUPUESTO DE INGRESOS 
DE LOS FONDOS DE FOMENTO AGRICOLAS, FORESTALES, PECUARIOS Y PESQUEROS, Y CESIONES DE LOS FONDOS DE ESTABILIZACIÓN DE PRECIOS</t>
  </si>
  <si>
    <t>DIRECCIÓN DE CADENAS AGRÍCOLAS Y FORESTALES - DIRECCIÓN DE CADENAS PECUARIAS, PESQUERAS Y ACUÍCOLAS</t>
  </si>
  <si>
    <t>Fecha: XXXX-XX-XX</t>
  </si>
  <si>
    <t>FONDO:</t>
  </si>
  <si>
    <t>FONDO NACIONAL DE LA PORCICULTURA</t>
  </si>
  <si>
    <t xml:space="preserve">AÑO PROYECTADO </t>
  </si>
  <si>
    <t xml:space="preserve">FECHA DE ELABORACIÓN  </t>
  </si>
  <si>
    <t>ANEXO No. 2</t>
  </si>
  <si>
    <t>Cifras Expresadas en Pesos Colombianos</t>
  </si>
  <si>
    <t>Nombre de la Cuenta</t>
  </si>
  <si>
    <t>PROYECCIÓN CIERRE DEL
PRESUPUESTO AÑO VIGENTE 
AL 31 DE JULIO DE 2025</t>
  </si>
  <si>
    <t>PRESUPUESTO AÑO SIGUIENTE</t>
  </si>
  <si>
    <t>AÑO VIGENTE/AÑO SIGUIENTE(%)</t>
  </si>
  <si>
    <t>DISTRIBUCIÓN TRIMESTRAL PRESPUESTO AÑO SIGUIENTE</t>
  </si>
  <si>
    <t>TOTAL PRESUPUESTO</t>
  </si>
  <si>
    <t>PRIMERO</t>
  </si>
  <si>
    <t xml:space="preserve">SEGUNDO </t>
  </si>
  <si>
    <t>TERCERO</t>
  </si>
  <si>
    <t>CUARTO</t>
  </si>
  <si>
    <t>INGRESOS CORRIENTES U OPERACIONALES</t>
  </si>
  <si>
    <t>Cuota de Fomento</t>
  </si>
  <si>
    <t>Fondo Nacional de la Porcicultura</t>
  </si>
  <si>
    <t>Erradicación de la Peste Porcina Clásica</t>
  </si>
  <si>
    <t xml:space="preserve">Cuota de Vigencias anteriores </t>
  </si>
  <si>
    <t>Superávit</t>
  </si>
  <si>
    <t>INGRESOS RECURSOS DE CAPITAL O  NO OPERACIONALES</t>
  </si>
  <si>
    <t>Ingresos Financieros</t>
  </si>
  <si>
    <t>Rendimientos Financieros FNP</t>
  </si>
  <si>
    <t>Rendimientos Financieros PPC</t>
  </si>
  <si>
    <t xml:space="preserve">OTROS INGRESOS </t>
  </si>
  <si>
    <t>Ventas Programa PPC</t>
  </si>
  <si>
    <t>Financieros FNP</t>
  </si>
  <si>
    <t>Financieros PPC</t>
  </si>
  <si>
    <t>Extraordinarios FNP</t>
  </si>
  <si>
    <t>Programas y proyectos FNP</t>
  </si>
  <si>
    <t>TOTAL PRESUPUESTO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</si>
</sst>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0"/>
      <name val="Arial"/>
      <family val="2"/>
    </font>
    <font>
      <b/>
      <sz val="12"/>
      <name val="Century Gothic"/>
      <family val="2"/>
    </font>
    <font>
      <b/>
      <sz val="10"/>
      <color theme="1"/>
      <name val="Century Gothic"/>
      <family val="2"/>
    </font>
    <font>
      <b/>
      <sz val="12"/>
      <color indexed="8"/>
      <name val="Century Gothic"/>
      <family val="2"/>
    </font>
    <font>
      <sz val="12"/>
      <name val="Century Gothic"/>
      <family val="2"/>
    </font>
    <font>
      <sz val="11"/>
      <color theme="1"/>
      <name val="Century Gothic"/>
      <family val="2"/>
    </font>
    <font>
      <b/>
      <sz val="8"/>
      <name val="Century Gothic"/>
      <family val="2"/>
    </font>
    <font>
      <i/>
      <sz val="12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3" applyFont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14" fontId="6" fillId="0" borderId="0" xfId="3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9" fontId="3" fillId="0" borderId="0" xfId="2" applyFont="1"/>
    <xf numFmtId="0" fontId="9" fillId="0" borderId="0" xfId="0" applyFont="1"/>
    <xf numFmtId="0" fontId="7" fillId="0" borderId="4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9" fontId="5" fillId="2" borderId="7" xfId="2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9" fontId="5" fillId="2" borderId="10" xfId="2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9" fontId="5" fillId="2" borderId="13" xfId="2" applyFont="1" applyFill="1" applyBorder="1" applyAlignment="1">
      <alignment horizontal="center" vertical="center" wrapText="1"/>
    </xf>
    <xf numFmtId="164" fontId="5" fillId="2" borderId="14" xfId="1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wrapText="1"/>
    </xf>
    <xf numFmtId="164" fontId="5" fillId="4" borderId="16" xfId="1" applyNumberFormat="1" applyFont="1" applyFill="1" applyBorder="1" applyAlignment="1">
      <alignment vertical="center" wrapText="1"/>
    </xf>
    <xf numFmtId="9" fontId="5" fillId="4" borderId="16" xfId="2" applyFont="1" applyFill="1" applyBorder="1" applyAlignment="1">
      <alignment horizontal="center" vertical="center" wrapText="1"/>
    </xf>
    <xf numFmtId="164" fontId="5" fillId="4" borderId="16" xfId="1" applyNumberFormat="1" applyFont="1" applyFill="1" applyBorder="1" applyAlignment="1">
      <alignment horizontal="center" vertical="center" wrapText="1"/>
    </xf>
    <xf numFmtId="164" fontId="5" fillId="4" borderId="17" xfId="1" applyNumberFormat="1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wrapText="1"/>
    </xf>
    <xf numFmtId="164" fontId="8" fillId="6" borderId="16" xfId="1" applyNumberFormat="1" applyFont="1" applyFill="1" applyBorder="1" applyAlignment="1">
      <alignment vertical="center" wrapText="1"/>
    </xf>
    <xf numFmtId="9" fontId="8" fillId="6" borderId="16" xfId="2" applyFont="1" applyFill="1" applyBorder="1" applyAlignment="1">
      <alignment horizontal="center" vertical="center" wrapText="1"/>
    </xf>
    <xf numFmtId="164" fontId="8" fillId="0" borderId="16" xfId="1" applyNumberFormat="1" applyFont="1" applyFill="1" applyBorder="1" applyAlignment="1">
      <alignment horizontal="center" vertical="center" wrapText="1"/>
    </xf>
    <xf numFmtId="164" fontId="8" fillId="0" borderId="17" xfId="1" applyNumberFormat="1" applyFont="1" applyFill="1" applyBorder="1" applyAlignment="1">
      <alignment horizontal="center" vertical="center" wrapText="1"/>
    </xf>
    <xf numFmtId="164" fontId="8" fillId="6" borderId="16" xfId="1" applyNumberFormat="1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wrapText="1"/>
    </xf>
    <xf numFmtId="0" fontId="5" fillId="7" borderId="15" xfId="0" applyFont="1" applyFill="1" applyBorder="1" applyAlignment="1">
      <alignment wrapText="1"/>
    </xf>
    <xf numFmtId="164" fontId="5" fillId="2" borderId="16" xfId="1" applyNumberFormat="1" applyFont="1" applyFill="1" applyBorder="1" applyAlignment="1">
      <alignment horizontal="center" vertical="center" wrapText="1"/>
    </xf>
    <xf numFmtId="9" fontId="5" fillId="2" borderId="16" xfId="2" applyFont="1" applyFill="1" applyBorder="1" applyAlignment="1">
      <alignment horizontal="center" vertical="center" wrapText="1"/>
    </xf>
    <xf numFmtId="164" fontId="5" fillId="2" borderId="17" xfId="1" applyNumberFormat="1" applyFont="1" applyFill="1" applyBorder="1" applyAlignment="1">
      <alignment horizontal="center" vertical="center" wrapText="1"/>
    </xf>
    <xf numFmtId="0" fontId="3" fillId="6" borderId="0" xfId="0" applyFont="1" applyFill="1"/>
    <xf numFmtId="0" fontId="5" fillId="0" borderId="15" xfId="0" applyFont="1" applyBorder="1"/>
    <xf numFmtId="164" fontId="5" fillId="6" borderId="16" xfId="1" applyNumberFormat="1" applyFont="1" applyFill="1" applyBorder="1" applyAlignment="1">
      <alignment horizontal="center" vertical="center" wrapText="1"/>
    </xf>
    <xf numFmtId="9" fontId="5" fillId="6" borderId="16" xfId="2" applyFont="1" applyFill="1" applyBorder="1" applyAlignment="1">
      <alignment horizontal="center" vertical="center" wrapText="1"/>
    </xf>
    <xf numFmtId="164" fontId="3" fillId="0" borderId="16" xfId="1" applyNumberFormat="1" applyFont="1" applyBorder="1"/>
    <xf numFmtId="164" fontId="5" fillId="0" borderId="17" xfId="1" applyNumberFormat="1" applyFont="1" applyFill="1" applyBorder="1" applyAlignment="1">
      <alignment horizontal="center" vertical="center" wrapText="1"/>
    </xf>
    <xf numFmtId="0" fontId="5" fillId="7" borderId="15" xfId="0" applyFont="1" applyFill="1" applyBorder="1"/>
    <xf numFmtId="10" fontId="5" fillId="2" borderId="16" xfId="2" applyNumberFormat="1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vertical="center" wrapText="1"/>
    </xf>
    <xf numFmtId="164" fontId="5" fillId="6" borderId="19" xfId="1" applyNumberFormat="1" applyFont="1" applyFill="1" applyBorder="1" applyAlignment="1">
      <alignment horizontal="center" vertical="center" wrapText="1"/>
    </xf>
    <xf numFmtId="9" fontId="5" fillId="6" borderId="19" xfId="2" applyFont="1" applyFill="1" applyBorder="1" applyAlignment="1">
      <alignment horizontal="center" vertical="center" wrapText="1"/>
    </xf>
    <xf numFmtId="0" fontId="3" fillId="0" borderId="19" xfId="0" applyFont="1" applyBorder="1"/>
    <xf numFmtId="0" fontId="5" fillId="0" borderId="20" xfId="0" applyFont="1" applyBorder="1" applyAlignment="1">
      <alignment horizontal="center" vertical="center" wrapText="1"/>
    </xf>
    <xf numFmtId="164" fontId="3" fillId="0" borderId="0" xfId="0" applyNumberFormat="1" applyFont="1"/>
  </cellXfs>
  <cellStyles count="4">
    <cellStyle name="Millares" xfId="1" builtinId="3"/>
    <cellStyle name="Normal" xfId="0" builtinId="0"/>
    <cellStyle name="Normal 2 2 2" xfId="3" xr:uid="{22FF559E-92E0-45D3-84BD-DEB69211351D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0</xdr:row>
      <xdr:rowOff>23813</xdr:rowOff>
    </xdr:from>
    <xdr:ext cx="994173" cy="316119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399987C-CD19-41E1-AECF-F7D937964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173830" y="23813"/>
          <a:ext cx="994173" cy="31611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9</xdr:col>
      <xdr:colOff>1467971</xdr:colOff>
      <xdr:row>0</xdr:row>
      <xdr:rowOff>145677</xdr:rowOff>
    </xdr:from>
    <xdr:to>
      <xdr:col>10</xdr:col>
      <xdr:colOff>973670</xdr:colOff>
      <xdr:row>7</xdr:row>
      <xdr:rowOff>41624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391BAB-18B8-4886-A7F0-2DAAC282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08146" y="145677"/>
          <a:ext cx="1096374" cy="1438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5/Acuerdos%20presupuestales/Definitivos/Anexos%20acuerdo%209%202025.xlsx" TargetMode="External"/><Relationship Id="rId2" Type="http://schemas.openxmlformats.org/officeDocument/2006/relationships/externalLinkPath" Target="file:///Y:\A&#241;o%202025\Acuerdos%20presupuestales\Definitivos\Anexos%20acuerdo%209%202025.xlsx" TargetMode="External"/><Relationship Id="rId1" Type="http://schemas.openxmlformats.org/officeDocument/2006/relationships/externalLinkPath" Target="/A&#241;o%202025/Acuerdos%20presupuestales/Definitivos/Anexos%20acuerdo%209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PTO%20FONDO%202010\Presupuesto%202010%20versi&#243;n%203\PRESUPUESTO%2010%203a%20%20versi&#243;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JefeControlRegional\Presupuesto%202008\Presupuesto%20200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teoria%20de%20presupuesto/Anexos/ht%20teoria%20ppto%202026.xlsx" TargetMode="External"/><Relationship Id="rId2" Type="http://schemas.openxmlformats.org/officeDocument/2006/relationships/externalLinkPath" Target="file:///Y:\A&#241;o%202026\teoria%20de%20presupuesto\Anexos\ht%20teoria%20ppto%202026.xlsx" TargetMode="External"/><Relationship Id="rId1" Type="http://schemas.openxmlformats.org/officeDocument/2006/relationships/externalLinkPath" Target="/A&#241;o%202026/teoria%20de%20presupuesto/Anexos/ht%20teoria%20ppto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CONTABILIDAD\ANEXO%20CIERRE%20DE%20INGRESOS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A&#241;o%202010\MANEJO%20PTO%202010\PRESUPUESTO%20INGRESOS%20ESTIMADO%20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2011\Presentaciones\COMITES%20PPC\DESPACHOS%20BIOLOGICO%20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 "/>
      <sheetName val="Indicadores"/>
      <sheetName val="Ingresos"/>
      <sheetName val="cuota de fomento"/>
      <sheetName val="vigencias anteriores"/>
      <sheetName val="superavit"/>
      <sheetName val="rendimientos"/>
      <sheetName val="ventas EPPC"/>
      <sheetName val="Cálculo otros ingresos"/>
      <sheetName val="Gasto"/>
      <sheetName val="Anexo No. 1 Regionaliza Recaudo"/>
      <sheetName val="Anexo No. 2 Presup Ingr"/>
      <sheetName val="Anexo No. 3 Presupt Gtos MOD"/>
      <sheetName val="Anexo No. 4 Regionaliz ProyectM"/>
      <sheetName val="Anexo 5 Planta y Equipo"/>
      <sheetName val="Anexo No. 6 Honorarios"/>
      <sheetName val="Planta 2025"/>
      <sheetName val="Comparativo"/>
      <sheetName val="Detallado gastos generales"/>
      <sheetName val="generales"/>
      <sheetName val="Femergencia"/>
      <sheetName val="reserva"/>
      <sheetName val="Recaudo"/>
      <sheetName val="formalización"/>
      <sheetName val="mercadeo"/>
      <sheetName val="técnica"/>
      <sheetName val="económica"/>
      <sheetName val="eppc"/>
      <sheetName val="investigación"/>
      <sheetName val="sanidad"/>
      <sheetName val="comercialización"/>
      <sheetName val="FUN REG"/>
      <sheetName val="FORM REG"/>
      <sheetName val="MER REG"/>
      <sheetName val="TEC REG"/>
      <sheetName val="ECO REG"/>
      <sheetName val="PPC REG"/>
      <sheetName val="INVES REG"/>
      <sheetName val="SAN REG"/>
      <sheetName val="COM REG"/>
    </sheetNames>
    <sheetDataSet>
      <sheetData sheetId="0"/>
      <sheetData sheetId="1"/>
      <sheetData sheetId="2">
        <row r="8">
          <cell r="C8">
            <v>68783710599</v>
          </cell>
        </row>
        <row r="9">
          <cell r="C9">
            <v>41270229630</v>
          </cell>
        </row>
        <row r="12">
          <cell r="C12">
            <v>167080748</v>
          </cell>
        </row>
        <row r="13">
          <cell r="C13">
            <v>100248449</v>
          </cell>
        </row>
        <row r="16">
          <cell r="C16">
            <v>16772565464</v>
          </cell>
        </row>
        <row r="17">
          <cell r="C17">
            <v>27248261241</v>
          </cell>
        </row>
        <row r="22">
          <cell r="C22">
            <v>1857656208.9202416</v>
          </cell>
        </row>
        <row r="23">
          <cell r="C23">
            <v>1109522523.0316753</v>
          </cell>
        </row>
        <row r="26">
          <cell r="C26">
            <v>824034263.47199988</v>
          </cell>
        </row>
        <row r="27">
          <cell r="C27">
            <v>17819726</v>
          </cell>
        </row>
        <row r="28">
          <cell r="C28">
            <v>5654863</v>
          </cell>
        </row>
        <row r="29">
          <cell r="C29">
            <v>83902266.799999997</v>
          </cell>
        </row>
        <row r="32">
          <cell r="C32">
            <v>158240685982.22391</v>
          </cell>
        </row>
      </sheetData>
      <sheetData sheetId="3"/>
      <sheetData sheetId="4">
        <row r="21">
          <cell r="F21">
            <v>10029786</v>
          </cell>
          <cell r="G21">
            <v>2667979</v>
          </cell>
          <cell r="H21">
            <v>2417308</v>
          </cell>
          <cell r="I21">
            <v>2704653</v>
          </cell>
        </row>
        <row r="27">
          <cell r="B27">
            <v>161242890.625</v>
          </cell>
          <cell r="C27">
            <v>2636631.875</v>
          </cell>
          <cell r="D27">
            <v>1510817.5</v>
          </cell>
          <cell r="E27">
            <v>1690408.125</v>
          </cell>
        </row>
        <row r="28">
          <cell r="B28">
            <v>96745734.375</v>
          </cell>
          <cell r="C28">
            <v>1581979.125</v>
          </cell>
          <cell r="D28">
            <v>906490.5</v>
          </cell>
          <cell r="E28">
            <v>1014244.875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 PPC"/>
      <sheetName val="Ejecución ingresos 2009"/>
      <sheetName val="Ejecución gastos 2009"/>
      <sheetName val="Superavit 2009"/>
      <sheetName val="Anexo 2 "/>
      <sheetName val="Anexo 3 "/>
      <sheetName val="Anexo 4"/>
      <sheetName val="Funcionamiento"/>
      <sheetName val="Nómina y honorarios 2010"/>
      <sheetName val="Comparativo nómina 2009-2010"/>
      <sheetName val="Inversión total en programas"/>
      <sheetName val="MODELO CONTRATISTAS"/>
      <sheetName val="Servicios personal 2005"/>
      <sheetName val="Nómina 2004"/>
      <sheetName val="Hoja1"/>
    </sheetNames>
    <sheetDataSet>
      <sheetData sheetId="0">
        <row r="21">
          <cell r="C21">
            <v>1344784788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>
        <row r="86">
          <cell r="B86">
            <v>117000000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Superávit 2006"/>
      <sheetName val="Otros ingresos"/>
      <sheetName val="Presupuesto general"/>
      <sheetName val="2004VS2005"/>
      <sheetName val="Escenarios PPC"/>
      <sheetName val="Anexo 2 Minagricultura"/>
      <sheetName val="Anexo 3 Minagricultura"/>
      <sheetName val="Anexo 4 Regionalizacion"/>
      <sheetName val="Funcionamiento"/>
      <sheetName val="Presupuesto de recaudo"/>
      <sheetName val="Inversión total en programas"/>
      <sheetName val="MODELO CONTRATISTAS"/>
      <sheetName val="Servicios personal 2005"/>
      <sheetName val="Nómina 2004"/>
    </sheetNames>
    <sheetDataSet>
      <sheetData sheetId="0">
        <row r="19">
          <cell r="C19">
            <v>2489922289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  <sheetName val="Hoja2"/>
      <sheetName val="Hoja3"/>
    </sheetNames>
    <sheetDataSet>
      <sheetData sheetId="0" refreshError="1"/>
      <sheetData sheetId="1">
        <row r="4">
          <cell r="J4">
            <v>356631895.39545256</v>
          </cell>
        </row>
      </sheetData>
      <sheetData sheetId="2">
        <row r="2">
          <cell r="I2">
            <v>15823391742</v>
          </cell>
          <cell r="J2">
            <v>9494028504</v>
          </cell>
        </row>
        <row r="5">
          <cell r="I5">
            <v>16828659711</v>
          </cell>
          <cell r="J5">
            <v>10097208909</v>
          </cell>
        </row>
        <row r="8">
          <cell r="I8">
            <v>17484921954</v>
          </cell>
          <cell r="J8">
            <v>10490956443</v>
          </cell>
        </row>
        <row r="11">
          <cell r="I11">
            <v>18646737192</v>
          </cell>
          <cell r="J11">
            <v>11188035774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Inversión total en programas"/>
      <sheetName val="MODELO CONTRATISTAS"/>
      <sheetName val="Servicios personal 2005"/>
      <sheetName val="Nómina 2004"/>
      <sheetName val="Anexo cierre 2010"/>
      <sheetName val="Anexo 4"/>
      <sheetName val="Anexo 2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ES"/>
      <sheetName val="2010  LABORATORIOS"/>
      <sheetName val="2011 LABORATORIOS"/>
      <sheetName val="COMPARATIVO POR DOSIS"/>
      <sheetName val="COMPARATIVO POR LABORATORIO"/>
      <sheetName val="Hoja1"/>
      <sheetName val="BRIGADAS"/>
      <sheetName val="COMITÉ"/>
      <sheetName val="DISTRIBUIDOR"/>
      <sheetName val="DEPARTAMENTO"/>
      <sheetName val="CONSOLIDADO GENERAL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40191</v>
          </cell>
        </row>
        <row r="4">
          <cell r="E4">
            <v>40196</v>
          </cell>
        </row>
        <row r="5">
          <cell r="E5">
            <v>40179</v>
          </cell>
        </row>
        <row r="6">
          <cell r="E6">
            <v>40193</v>
          </cell>
        </row>
        <row r="7">
          <cell r="E7">
            <v>40193</v>
          </cell>
        </row>
        <row r="8">
          <cell r="E8">
            <v>40190</v>
          </cell>
        </row>
        <row r="9">
          <cell r="E9">
            <v>40190</v>
          </cell>
        </row>
        <row r="10">
          <cell r="E10">
            <v>40190</v>
          </cell>
        </row>
        <row r="11">
          <cell r="E11">
            <v>40190</v>
          </cell>
        </row>
        <row r="12">
          <cell r="E12">
            <v>40190</v>
          </cell>
        </row>
        <row r="13">
          <cell r="E13">
            <v>40191</v>
          </cell>
        </row>
        <row r="14">
          <cell r="E14">
            <v>40191</v>
          </cell>
        </row>
        <row r="15">
          <cell r="E15">
            <v>40196</v>
          </cell>
        </row>
        <row r="16">
          <cell r="E16">
            <v>40196</v>
          </cell>
        </row>
        <row r="17">
          <cell r="E17">
            <v>40196</v>
          </cell>
        </row>
        <row r="18">
          <cell r="E18">
            <v>40196</v>
          </cell>
        </row>
        <row r="19">
          <cell r="E19">
            <v>40197</v>
          </cell>
        </row>
        <row r="20">
          <cell r="E20">
            <v>40197</v>
          </cell>
        </row>
        <row r="21">
          <cell r="E21">
            <v>40197</v>
          </cell>
        </row>
        <row r="22">
          <cell r="E22">
            <v>40192</v>
          </cell>
        </row>
        <row r="23">
          <cell r="E23">
            <v>40192</v>
          </cell>
        </row>
        <row r="24">
          <cell r="E24">
            <v>40192</v>
          </cell>
        </row>
        <row r="25">
          <cell r="E25">
            <v>40192</v>
          </cell>
        </row>
        <row r="26">
          <cell r="E26">
            <v>40197</v>
          </cell>
        </row>
        <row r="27">
          <cell r="E27">
            <v>40197</v>
          </cell>
        </row>
        <row r="28">
          <cell r="E28">
            <v>40196</v>
          </cell>
        </row>
        <row r="29">
          <cell r="E29">
            <v>40196</v>
          </cell>
        </row>
        <row r="30">
          <cell r="E30">
            <v>40196</v>
          </cell>
        </row>
        <row r="31">
          <cell r="E31">
            <v>40199</v>
          </cell>
        </row>
        <row r="32">
          <cell r="E32">
            <v>40199</v>
          </cell>
        </row>
        <row r="33">
          <cell r="E33">
            <v>40199</v>
          </cell>
        </row>
        <row r="34">
          <cell r="E34">
            <v>40199</v>
          </cell>
        </row>
        <row r="35">
          <cell r="E35">
            <v>40203</v>
          </cell>
        </row>
        <row r="36">
          <cell r="E36">
            <v>40203</v>
          </cell>
        </row>
        <row r="37">
          <cell r="E37">
            <v>40203</v>
          </cell>
        </row>
        <row r="38">
          <cell r="E38">
            <v>40203</v>
          </cell>
        </row>
        <row r="39">
          <cell r="E39">
            <v>40200</v>
          </cell>
        </row>
        <row r="40">
          <cell r="E40">
            <v>40200</v>
          </cell>
        </row>
        <row r="41">
          <cell r="E41">
            <v>40199</v>
          </cell>
        </row>
        <row r="42">
          <cell r="E42">
            <v>40203</v>
          </cell>
        </row>
        <row r="43">
          <cell r="E43">
            <v>40203</v>
          </cell>
        </row>
        <row r="44">
          <cell r="E44">
            <v>40203</v>
          </cell>
        </row>
        <row r="45">
          <cell r="E45">
            <v>40203</v>
          </cell>
        </row>
        <row r="46">
          <cell r="E46">
            <v>40203</v>
          </cell>
        </row>
        <row r="47">
          <cell r="E47">
            <v>40203</v>
          </cell>
        </row>
        <row r="48">
          <cell r="E48">
            <v>40205</v>
          </cell>
        </row>
        <row r="49">
          <cell r="E49">
            <v>40205</v>
          </cell>
        </row>
        <row r="50">
          <cell r="E50">
            <v>40205</v>
          </cell>
        </row>
        <row r="51">
          <cell r="E51">
            <v>40205</v>
          </cell>
        </row>
        <row r="52">
          <cell r="E52">
            <v>40205</v>
          </cell>
        </row>
        <row r="53">
          <cell r="E53">
            <v>40205</v>
          </cell>
        </row>
        <row r="54">
          <cell r="E54">
            <v>40205</v>
          </cell>
        </row>
        <row r="55">
          <cell r="E55">
            <v>40205</v>
          </cell>
        </row>
        <row r="56">
          <cell r="E56">
            <v>40205</v>
          </cell>
        </row>
        <row r="57">
          <cell r="E57">
            <v>40205</v>
          </cell>
        </row>
        <row r="58">
          <cell r="E58">
            <v>40205</v>
          </cell>
        </row>
        <row r="59">
          <cell r="E59">
            <v>40205</v>
          </cell>
        </row>
        <row r="60">
          <cell r="E60">
            <v>40210</v>
          </cell>
        </row>
        <row r="61">
          <cell r="E61">
            <v>40210</v>
          </cell>
        </row>
        <row r="62">
          <cell r="E62">
            <v>40210</v>
          </cell>
        </row>
        <row r="63">
          <cell r="E63">
            <v>40210</v>
          </cell>
        </row>
        <row r="64">
          <cell r="E64">
            <v>40210</v>
          </cell>
        </row>
        <row r="65">
          <cell r="E65">
            <v>40210</v>
          </cell>
        </row>
        <row r="66">
          <cell r="E66">
            <v>40210</v>
          </cell>
        </row>
        <row r="67">
          <cell r="E67">
            <v>40210</v>
          </cell>
        </row>
        <row r="68">
          <cell r="E68">
            <v>40210</v>
          </cell>
        </row>
        <row r="69">
          <cell r="E69">
            <v>40210</v>
          </cell>
        </row>
        <row r="70">
          <cell r="E70">
            <v>40211</v>
          </cell>
        </row>
        <row r="71">
          <cell r="E71">
            <v>40211</v>
          </cell>
        </row>
        <row r="72">
          <cell r="E72">
            <v>40211</v>
          </cell>
        </row>
        <row r="73">
          <cell r="E73">
            <v>40211</v>
          </cell>
        </row>
        <row r="74">
          <cell r="E74">
            <v>40211</v>
          </cell>
        </row>
        <row r="75">
          <cell r="E75">
            <v>40211</v>
          </cell>
        </row>
        <row r="76">
          <cell r="E76">
            <v>40211</v>
          </cell>
        </row>
        <row r="77">
          <cell r="E77">
            <v>40211</v>
          </cell>
        </row>
        <row r="78">
          <cell r="E78">
            <v>40211</v>
          </cell>
        </row>
        <row r="79">
          <cell r="E79">
            <v>40211</v>
          </cell>
        </row>
        <row r="80">
          <cell r="E80">
            <v>40211</v>
          </cell>
        </row>
        <row r="81">
          <cell r="E81">
            <v>40211</v>
          </cell>
        </row>
        <row r="82">
          <cell r="E82">
            <v>40211</v>
          </cell>
        </row>
        <row r="83">
          <cell r="E83">
            <v>40210</v>
          </cell>
        </row>
        <row r="84">
          <cell r="E84">
            <v>40210</v>
          </cell>
        </row>
        <row r="85">
          <cell r="E85">
            <v>40205</v>
          </cell>
        </row>
        <row r="86">
          <cell r="E86">
            <v>40205</v>
          </cell>
        </row>
        <row r="87">
          <cell r="E87">
            <v>40210</v>
          </cell>
        </row>
        <row r="88">
          <cell r="E88">
            <v>40212</v>
          </cell>
        </row>
        <row r="89">
          <cell r="E89">
            <v>40212</v>
          </cell>
        </row>
        <row r="90">
          <cell r="E90">
            <v>40210</v>
          </cell>
        </row>
        <row r="91">
          <cell r="E91">
            <v>40210</v>
          </cell>
        </row>
        <row r="92">
          <cell r="E92">
            <v>40213</v>
          </cell>
        </row>
        <row r="93">
          <cell r="E93">
            <v>40213</v>
          </cell>
        </row>
        <row r="94">
          <cell r="E94">
            <v>40210</v>
          </cell>
        </row>
        <row r="95">
          <cell r="E95">
            <v>40210</v>
          </cell>
        </row>
        <row r="96">
          <cell r="E96">
            <v>40212</v>
          </cell>
        </row>
        <row r="97">
          <cell r="E97">
            <v>40212</v>
          </cell>
        </row>
        <row r="98">
          <cell r="E98">
            <v>40213</v>
          </cell>
        </row>
        <row r="99">
          <cell r="E99">
            <v>40213</v>
          </cell>
        </row>
        <row r="100">
          <cell r="E100">
            <v>40214</v>
          </cell>
        </row>
        <row r="101">
          <cell r="E101">
            <v>40214</v>
          </cell>
        </row>
        <row r="102">
          <cell r="E102">
            <v>40217</v>
          </cell>
        </row>
        <row r="103">
          <cell r="E103">
            <v>40217</v>
          </cell>
        </row>
        <row r="104">
          <cell r="E104">
            <v>40217</v>
          </cell>
        </row>
        <row r="105">
          <cell r="E105">
            <v>40217</v>
          </cell>
        </row>
        <row r="106">
          <cell r="E106">
            <v>40214</v>
          </cell>
        </row>
        <row r="107">
          <cell r="E107">
            <v>40214</v>
          </cell>
        </row>
        <row r="108">
          <cell r="E108">
            <v>40207</v>
          </cell>
        </row>
        <row r="109">
          <cell r="E109">
            <v>40207</v>
          </cell>
        </row>
        <row r="110">
          <cell r="E110">
            <v>40212</v>
          </cell>
        </row>
        <row r="111">
          <cell r="E111">
            <v>40212</v>
          </cell>
        </row>
        <row r="112">
          <cell r="E112">
            <v>40212</v>
          </cell>
        </row>
        <row r="113">
          <cell r="E113">
            <v>40212</v>
          </cell>
        </row>
        <row r="114">
          <cell r="E114">
            <v>40212</v>
          </cell>
        </row>
        <row r="115">
          <cell r="E115">
            <v>40212</v>
          </cell>
        </row>
        <row r="116">
          <cell r="E116">
            <v>40218</v>
          </cell>
        </row>
        <row r="117">
          <cell r="E117">
            <v>40218</v>
          </cell>
        </row>
        <row r="118">
          <cell r="E118">
            <v>40218</v>
          </cell>
        </row>
        <row r="119">
          <cell r="E119">
            <v>40218</v>
          </cell>
        </row>
        <row r="120">
          <cell r="E120">
            <v>40218</v>
          </cell>
        </row>
        <row r="121">
          <cell r="E121">
            <v>40211</v>
          </cell>
        </row>
        <row r="122">
          <cell r="E122">
            <v>40211</v>
          </cell>
        </row>
        <row r="123">
          <cell r="E123">
            <v>40211</v>
          </cell>
        </row>
        <row r="124">
          <cell r="E124">
            <v>40211</v>
          </cell>
        </row>
        <row r="125">
          <cell r="E125">
            <v>40211</v>
          </cell>
        </row>
        <row r="126">
          <cell r="E126">
            <v>40214</v>
          </cell>
        </row>
        <row r="127">
          <cell r="E127">
            <v>40214</v>
          </cell>
        </row>
        <row r="128">
          <cell r="E128">
            <v>40211</v>
          </cell>
        </row>
        <row r="129">
          <cell r="E129">
            <v>40218</v>
          </cell>
        </row>
        <row r="130">
          <cell r="E130">
            <v>40218</v>
          </cell>
        </row>
        <row r="131">
          <cell r="E131">
            <v>40218</v>
          </cell>
        </row>
        <row r="132">
          <cell r="E132">
            <v>40218</v>
          </cell>
        </row>
        <row r="133">
          <cell r="E133">
            <v>40213</v>
          </cell>
        </row>
        <row r="134">
          <cell r="E134">
            <v>40213</v>
          </cell>
        </row>
        <row r="135">
          <cell r="E135">
            <v>40213</v>
          </cell>
        </row>
        <row r="136">
          <cell r="E136">
            <v>40213</v>
          </cell>
        </row>
        <row r="137">
          <cell r="E137">
            <v>40218</v>
          </cell>
        </row>
        <row r="138">
          <cell r="E138">
            <v>40218</v>
          </cell>
        </row>
        <row r="139">
          <cell r="E139">
            <v>40218</v>
          </cell>
        </row>
        <row r="140">
          <cell r="E140">
            <v>40218</v>
          </cell>
        </row>
        <row r="141">
          <cell r="E141">
            <v>40218</v>
          </cell>
        </row>
        <row r="142">
          <cell r="E142">
            <v>40210</v>
          </cell>
        </row>
        <row r="143">
          <cell r="E143">
            <v>40210</v>
          </cell>
        </row>
        <row r="144">
          <cell r="E144">
            <v>40218</v>
          </cell>
        </row>
        <row r="145">
          <cell r="E145">
            <v>40218</v>
          </cell>
        </row>
        <row r="146">
          <cell r="E146">
            <v>40218</v>
          </cell>
        </row>
        <row r="147">
          <cell r="E147">
            <v>40220</v>
          </cell>
        </row>
        <row r="148">
          <cell r="E148">
            <v>40220</v>
          </cell>
        </row>
        <row r="149">
          <cell r="E149">
            <v>40220</v>
          </cell>
        </row>
        <row r="150">
          <cell r="E150">
            <v>40220</v>
          </cell>
        </row>
        <row r="151">
          <cell r="E151">
            <v>40224</v>
          </cell>
        </row>
        <row r="152">
          <cell r="E152">
            <v>40224</v>
          </cell>
        </row>
        <row r="153">
          <cell r="E153">
            <v>40224</v>
          </cell>
        </row>
        <row r="154">
          <cell r="E154">
            <v>40224</v>
          </cell>
        </row>
        <row r="155">
          <cell r="E155">
            <v>40224</v>
          </cell>
        </row>
        <row r="156">
          <cell r="E156">
            <v>40218</v>
          </cell>
        </row>
        <row r="157">
          <cell r="E157">
            <v>40218</v>
          </cell>
        </row>
        <row r="158">
          <cell r="E158">
            <v>40218</v>
          </cell>
        </row>
        <row r="159">
          <cell r="E159">
            <v>40225</v>
          </cell>
        </row>
        <row r="160">
          <cell r="E160">
            <v>40225</v>
          </cell>
        </row>
        <row r="161">
          <cell r="E161">
            <v>40225</v>
          </cell>
        </row>
        <row r="162">
          <cell r="E162">
            <v>40227</v>
          </cell>
        </row>
        <row r="163">
          <cell r="E163">
            <v>40227</v>
          </cell>
        </row>
        <row r="164">
          <cell r="E164">
            <v>40227</v>
          </cell>
        </row>
        <row r="165">
          <cell r="E165">
            <v>40227</v>
          </cell>
        </row>
        <row r="166">
          <cell r="E166">
            <v>40228</v>
          </cell>
        </row>
        <row r="167">
          <cell r="E167">
            <v>40228</v>
          </cell>
        </row>
        <row r="168">
          <cell r="E168">
            <v>40228</v>
          </cell>
        </row>
        <row r="169">
          <cell r="E169">
            <v>40231</v>
          </cell>
        </row>
        <row r="170">
          <cell r="E170">
            <v>40231</v>
          </cell>
        </row>
        <row r="171">
          <cell r="E171">
            <v>40233</v>
          </cell>
        </row>
        <row r="172">
          <cell r="E172">
            <v>40233</v>
          </cell>
        </row>
        <row r="173">
          <cell r="E173">
            <v>40232</v>
          </cell>
        </row>
        <row r="174">
          <cell r="E174">
            <v>40232</v>
          </cell>
        </row>
        <row r="175">
          <cell r="E175">
            <v>40233</v>
          </cell>
        </row>
        <row r="176">
          <cell r="E176">
            <v>40232</v>
          </cell>
        </row>
        <row r="177">
          <cell r="E177">
            <v>40233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s PPC"/>
      <sheetName val="Superávit 2006"/>
      <sheetName val="Anexo 2 Minagricultura"/>
      <sheetName val="Anexo 3 Minagricultura"/>
      <sheetName val="Anexo 4 Regionalizacion"/>
      <sheetName val="Funcionamiento"/>
      <sheetName val="NOMINA HONORARIOS 2009 1"/>
      <sheetName val="NOMINA HONORARIOS 2009 2"/>
      <sheetName val="comparativo  alternativas "/>
      <sheetName val="Inversión total en programas"/>
      <sheetName val="MODELO CONTRATISTAS"/>
      <sheetName val="Servicios personal 2005"/>
      <sheetName val="Nómina 2004"/>
    </sheetNames>
    <sheetDataSet>
      <sheetData sheetId="0">
        <row r="51">
          <cell r="C51">
            <v>2168.25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0124-AC82-430C-995C-013EDED49C47}">
  <sheetPr>
    <pageSetUpPr fitToPage="1"/>
  </sheetPr>
  <dimension ref="B1:Q39"/>
  <sheetViews>
    <sheetView showGridLines="0" tabSelected="1" zoomScale="55" zoomScaleNormal="55" workbookViewId="0">
      <pane xSplit="2" ySplit="14" topLeftCell="C15" activePane="bottomRight" state="frozen"/>
      <selection activeCell="Q57" sqref="Q57"/>
      <selection pane="topRight" activeCell="Q57" sqref="Q57"/>
      <selection pane="bottomLeft" activeCell="Q57" sqref="Q57"/>
      <selection pane="bottomRight" activeCell="G43" sqref="G43"/>
    </sheetView>
  </sheetViews>
  <sheetFormatPr baseColWidth="10" defaultColWidth="11.42578125" defaultRowHeight="17.25" x14ac:dyDescent="0.3"/>
  <cols>
    <col min="1" max="1" width="1.7109375" style="3" customWidth="1"/>
    <col min="2" max="2" width="60" style="14" customWidth="1"/>
    <col min="3" max="3" width="30.5703125" style="3" customWidth="1"/>
    <col min="4" max="4" width="29" style="3" customWidth="1"/>
    <col min="5" max="5" width="24.85546875" style="15" customWidth="1"/>
    <col min="6" max="9" width="25.85546875" style="3" customWidth="1"/>
    <col min="10" max="10" width="23.85546875" style="3" bestFit="1" customWidth="1"/>
    <col min="11" max="11" width="18" style="3" customWidth="1"/>
    <col min="12" max="16384" width="11.42578125" style="3"/>
  </cols>
  <sheetData>
    <row r="1" spans="2:17" ht="17.25" customHeight="1" x14ac:dyDescent="0.3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7" x14ac:dyDescent="0.3">
      <c r="B2" s="1"/>
      <c r="C2" s="2"/>
      <c r="D2" s="2"/>
      <c r="E2" s="2"/>
      <c r="F2" s="2"/>
      <c r="G2" s="2"/>
      <c r="H2" s="2"/>
      <c r="I2" s="2"/>
      <c r="J2" s="2"/>
    </row>
    <row r="3" spans="2:17" x14ac:dyDescent="0.3">
      <c r="B3" s="1"/>
      <c r="C3" s="2"/>
      <c r="D3" s="2"/>
      <c r="E3" s="2"/>
      <c r="F3" s="2"/>
      <c r="G3" s="2"/>
      <c r="H3" s="2"/>
      <c r="I3" s="2"/>
      <c r="J3" s="2"/>
    </row>
    <row r="4" spans="2:17" x14ac:dyDescent="0.3">
      <c r="B4" s="1"/>
      <c r="C4" s="2"/>
      <c r="D4" s="2"/>
      <c r="E4" s="2"/>
      <c r="F4" s="2"/>
      <c r="G4" s="2"/>
      <c r="H4" s="2"/>
      <c r="I4" s="2"/>
      <c r="J4" s="2"/>
    </row>
    <row r="5" spans="2:17" ht="18" thickBot="1" x14ac:dyDescent="0.35">
      <c r="B5" s="4" t="s">
        <v>1</v>
      </c>
      <c r="C5" s="5"/>
      <c r="D5" s="5"/>
      <c r="E5" s="5"/>
      <c r="F5" s="5"/>
      <c r="G5" s="5"/>
      <c r="H5" s="5"/>
      <c r="I5" s="6" t="s">
        <v>2</v>
      </c>
      <c r="J5" s="7"/>
      <c r="K5" s="8"/>
      <c r="L5" s="8"/>
    </row>
    <row r="6" spans="2:17" x14ac:dyDescent="0.3">
      <c r="B6" s="9"/>
      <c r="C6" s="9"/>
      <c r="D6" s="9"/>
      <c r="E6" s="9"/>
      <c r="F6" s="9"/>
      <c r="G6" s="9"/>
      <c r="H6" s="9"/>
      <c r="I6" s="9"/>
      <c r="J6" s="8"/>
      <c r="K6" s="8"/>
      <c r="L6" s="8"/>
    </row>
    <row r="7" spans="2:17" x14ac:dyDescent="0.3">
      <c r="B7" s="10" t="s">
        <v>3</v>
      </c>
      <c r="C7" s="11" t="s">
        <v>4</v>
      </c>
      <c r="D7" s="11"/>
      <c r="E7" s="11"/>
      <c r="F7" s="11"/>
      <c r="G7" s="12"/>
      <c r="H7" s="12"/>
      <c r="I7" s="12"/>
      <c r="J7" s="8"/>
      <c r="K7" s="8"/>
      <c r="L7" s="8"/>
    </row>
    <row r="8" spans="2:17" x14ac:dyDescent="0.3">
      <c r="B8" s="10" t="s">
        <v>5</v>
      </c>
      <c r="C8" s="11">
        <v>2025</v>
      </c>
      <c r="D8" s="11"/>
      <c r="E8" s="11"/>
      <c r="F8" s="11"/>
      <c r="G8" s="12"/>
      <c r="H8" s="12"/>
      <c r="I8" s="12"/>
      <c r="J8" s="8"/>
      <c r="K8" s="8"/>
      <c r="L8" s="8"/>
    </row>
    <row r="9" spans="2:17" x14ac:dyDescent="0.3">
      <c r="B9" s="10" t="s">
        <v>6</v>
      </c>
      <c r="C9" s="13">
        <v>46006</v>
      </c>
      <c r="D9" s="13"/>
      <c r="E9" s="13"/>
      <c r="F9" s="13"/>
      <c r="G9" s="12"/>
      <c r="H9" s="12"/>
      <c r="I9" s="12"/>
    </row>
    <row r="10" spans="2:17" x14ac:dyDescent="0.3">
      <c r="Q10" s="16"/>
    </row>
    <row r="11" spans="2:17" x14ac:dyDescent="0.3">
      <c r="B11" s="17" t="s">
        <v>7</v>
      </c>
      <c r="C11" s="17"/>
      <c r="D11" s="17"/>
      <c r="E11" s="17"/>
      <c r="F11" s="17"/>
      <c r="G11" s="17"/>
      <c r="H11" s="17"/>
      <c r="I11" s="17"/>
      <c r="J11" s="17"/>
    </row>
    <row r="12" spans="2:17" ht="18" thickBot="1" x14ac:dyDescent="0.35">
      <c r="B12" s="18" t="s">
        <v>8</v>
      </c>
      <c r="C12" s="18"/>
      <c r="D12" s="18"/>
      <c r="E12" s="18"/>
      <c r="F12" s="18"/>
      <c r="G12" s="18"/>
      <c r="H12" s="18"/>
      <c r="I12" s="18"/>
      <c r="J12" s="18"/>
    </row>
    <row r="13" spans="2:17" ht="34.5" customHeight="1" thickTop="1" thickBot="1" x14ac:dyDescent="0.35">
      <c r="B13" s="19" t="s">
        <v>9</v>
      </c>
      <c r="C13" s="20" t="s">
        <v>10</v>
      </c>
      <c r="D13" s="21" t="s">
        <v>11</v>
      </c>
      <c r="E13" s="22" t="s">
        <v>12</v>
      </c>
      <c r="F13" s="21" t="s">
        <v>13</v>
      </c>
      <c r="G13" s="21"/>
      <c r="H13" s="21"/>
      <c r="I13" s="21"/>
      <c r="J13" s="23" t="s">
        <v>14</v>
      </c>
    </row>
    <row r="14" spans="2:17" ht="28.5" customHeight="1" thickBot="1" x14ac:dyDescent="0.35">
      <c r="B14" s="24"/>
      <c r="C14" s="25"/>
      <c r="D14" s="26"/>
      <c r="E14" s="27"/>
      <c r="F14" s="28" t="s">
        <v>15</v>
      </c>
      <c r="G14" s="28" t="s">
        <v>16</v>
      </c>
      <c r="H14" s="28" t="s">
        <v>17</v>
      </c>
      <c r="I14" s="28" t="s">
        <v>18</v>
      </c>
      <c r="J14" s="29"/>
    </row>
    <row r="15" spans="2:17" ht="27" customHeight="1" x14ac:dyDescent="0.3">
      <c r="B15" s="30" t="s">
        <v>19</v>
      </c>
      <c r="C15" s="31">
        <f>+C16+C19+C22</f>
        <v>138020114764</v>
      </c>
      <c r="D15" s="31">
        <f>+D16+D19+D22</f>
        <v>154342096131</v>
      </c>
      <c r="E15" s="32">
        <f>(D15/C15)-1</f>
        <v>0.11825799011186811</v>
      </c>
      <c r="F15" s="31">
        <f>+F16+F19+F22</f>
        <v>25575408871</v>
      </c>
      <c r="G15" s="31">
        <f t="shared" ref="G15:I15" si="0">+G16+G19+G22</f>
        <v>26930087231</v>
      </c>
      <c r="H15" s="31">
        <f t="shared" si="0"/>
        <v>30773723282.333332</v>
      </c>
      <c r="I15" s="31">
        <f t="shared" si="0"/>
        <v>71062876746.666656</v>
      </c>
      <c r="J15" s="33">
        <f>SUM(F15:I15)</f>
        <v>154342096131</v>
      </c>
    </row>
    <row r="16" spans="2:17" x14ac:dyDescent="0.3">
      <c r="B16" s="34" t="s">
        <v>20</v>
      </c>
      <c r="C16" s="35">
        <f>SUM(C17:C18)</f>
        <v>98033567632</v>
      </c>
      <c r="D16" s="35">
        <f>SUM(D17:D18)</f>
        <v>110053940229</v>
      </c>
      <c r="E16" s="36">
        <f t="shared" ref="E16:E37" si="1">(D16/C16)-1</f>
        <v>0.1226148643505689</v>
      </c>
      <c r="F16" s="37">
        <f>SUM(F17:F18)</f>
        <v>25317420246</v>
      </c>
      <c r="G16" s="37">
        <f t="shared" ref="G16:I16" si="2">SUM(G17:G18)</f>
        <v>26925868620</v>
      </c>
      <c r="H16" s="37">
        <f t="shared" si="2"/>
        <v>27975878397</v>
      </c>
      <c r="I16" s="37">
        <f t="shared" si="2"/>
        <v>29834772966</v>
      </c>
      <c r="J16" s="38">
        <f t="shared" ref="J16:J37" si="3">SUM(F16:I16)</f>
        <v>110053940229</v>
      </c>
    </row>
    <row r="17" spans="2:10" x14ac:dyDescent="0.3">
      <c r="B17" s="39" t="s">
        <v>21</v>
      </c>
      <c r="C17" s="40">
        <v>61270977872</v>
      </c>
      <c r="D17" s="40">
        <f>+[1]Ingresos!C8</f>
        <v>68783710599</v>
      </c>
      <c r="E17" s="41">
        <f t="shared" si="1"/>
        <v>0.12261486576392988</v>
      </c>
      <c r="F17" s="42">
        <f>+[2]Hoja3!$I$2</f>
        <v>15823391742</v>
      </c>
      <c r="G17" s="42">
        <f>+[2]Hoja3!$I$5</f>
        <v>16828659711</v>
      </c>
      <c r="H17" s="42">
        <f>+[2]Hoja3!$I$8</f>
        <v>17484921954</v>
      </c>
      <c r="I17" s="42">
        <f>+[2]Hoja3!$I$11</f>
        <v>18646737192</v>
      </c>
      <c r="J17" s="43">
        <f t="shared" si="3"/>
        <v>68783710599</v>
      </c>
    </row>
    <row r="18" spans="2:10" x14ac:dyDescent="0.3">
      <c r="B18" s="39" t="s">
        <v>22</v>
      </c>
      <c r="C18" s="40">
        <v>36762589760</v>
      </c>
      <c r="D18" s="40">
        <f>+[1]Ingresos!C9</f>
        <v>41270229630</v>
      </c>
      <c r="E18" s="41">
        <f t="shared" si="1"/>
        <v>0.12261486199496741</v>
      </c>
      <c r="F18" s="42">
        <f>+[2]Hoja3!$J$2</f>
        <v>9494028504</v>
      </c>
      <c r="G18" s="42">
        <f>+[2]Hoja3!$J$5</f>
        <v>10097208909</v>
      </c>
      <c r="H18" s="42">
        <f>+[2]Hoja3!$J$8</f>
        <v>10490956443</v>
      </c>
      <c r="I18" s="42">
        <f>+[2]Hoja3!$J$11</f>
        <v>11188035774</v>
      </c>
      <c r="J18" s="43">
        <f t="shared" si="3"/>
        <v>41270229630</v>
      </c>
    </row>
    <row r="19" spans="2:10" x14ac:dyDescent="0.3">
      <c r="B19" s="34" t="s">
        <v>23</v>
      </c>
      <c r="C19" s="37">
        <f>SUM(C20:C21)</f>
        <v>1109773135</v>
      </c>
      <c r="D19" s="37">
        <f>SUM(D20:D21)</f>
        <v>267329197</v>
      </c>
      <c r="E19" s="36">
        <f t="shared" si="1"/>
        <v>-0.75911365253944441</v>
      </c>
      <c r="F19" s="35">
        <f>SUM(F20:F21)</f>
        <v>257988625</v>
      </c>
      <c r="G19" s="35">
        <f t="shared" ref="G19:I19" si="4">SUM(G20:G21)</f>
        <v>4218611</v>
      </c>
      <c r="H19" s="35">
        <f t="shared" si="4"/>
        <v>2417308</v>
      </c>
      <c r="I19" s="35">
        <f t="shared" si="4"/>
        <v>2704653</v>
      </c>
      <c r="J19" s="38">
        <f t="shared" si="3"/>
        <v>267329197</v>
      </c>
    </row>
    <row r="20" spans="2:10" x14ac:dyDescent="0.3">
      <c r="B20" s="39" t="s">
        <v>21</v>
      </c>
      <c r="C20" s="44">
        <v>693608210</v>
      </c>
      <c r="D20" s="44">
        <f>+[1]Ingresos!C12</f>
        <v>167080748</v>
      </c>
      <c r="E20" s="41">
        <f t="shared" si="1"/>
        <v>-0.75911365293672062</v>
      </c>
      <c r="F20" s="42">
        <f>+'[1]vigencias anteriores'!B27</f>
        <v>161242890.625</v>
      </c>
      <c r="G20" s="42">
        <f>+'[1]vigencias anteriores'!C27</f>
        <v>2636631.875</v>
      </c>
      <c r="H20" s="42">
        <f>+'[1]vigencias anteriores'!D27</f>
        <v>1510817.5</v>
      </c>
      <c r="I20" s="42">
        <f>+'[1]vigencias anteriores'!E27</f>
        <v>1690408.125</v>
      </c>
      <c r="J20" s="43">
        <f t="shared" si="3"/>
        <v>167080748.125</v>
      </c>
    </row>
    <row r="21" spans="2:10" x14ac:dyDescent="0.3">
      <c r="B21" s="39" t="s">
        <v>22</v>
      </c>
      <c r="C21" s="44">
        <v>416164925</v>
      </c>
      <c r="D21" s="44">
        <f>+[1]Ingresos!C13</f>
        <v>100248449</v>
      </c>
      <c r="E21" s="41">
        <f t="shared" si="1"/>
        <v>-0.75911365187731761</v>
      </c>
      <c r="F21" s="42">
        <f>+'[1]vigencias anteriores'!B28</f>
        <v>96745734.375</v>
      </c>
      <c r="G21" s="42">
        <f>+'[1]vigencias anteriores'!C28</f>
        <v>1581979.125</v>
      </c>
      <c r="H21" s="42">
        <f>+'[1]vigencias anteriores'!D28</f>
        <v>906490.5</v>
      </c>
      <c r="I21" s="42">
        <f>+'[1]vigencias anteriores'!E28</f>
        <v>1014244.875</v>
      </c>
      <c r="J21" s="43">
        <f t="shared" si="3"/>
        <v>100248448.875</v>
      </c>
    </row>
    <row r="22" spans="2:10" x14ac:dyDescent="0.3">
      <c r="B22" s="34" t="s">
        <v>24</v>
      </c>
      <c r="C22" s="37">
        <f>SUM(C23:C24)</f>
        <v>38876773997</v>
      </c>
      <c r="D22" s="37">
        <f>SUM(D23:D24)</f>
        <v>44020826705</v>
      </c>
      <c r="E22" s="36">
        <f t="shared" si="1"/>
        <v>0.13231686117775499</v>
      </c>
      <c r="F22" s="35">
        <f>SUM(F23:F24)</f>
        <v>0</v>
      </c>
      <c r="G22" s="35">
        <f t="shared" ref="G22:I22" si="5">SUM(G23:G24)</f>
        <v>0</v>
      </c>
      <c r="H22" s="35">
        <f t="shared" si="5"/>
        <v>2795427577.3333335</v>
      </c>
      <c r="I22" s="35">
        <f t="shared" si="5"/>
        <v>41225399127.666664</v>
      </c>
      <c r="J22" s="38">
        <f t="shared" si="3"/>
        <v>44020826705</v>
      </c>
    </row>
    <row r="23" spans="2:10" x14ac:dyDescent="0.3">
      <c r="B23" s="39" t="s">
        <v>21</v>
      </c>
      <c r="C23" s="44">
        <v>19372422321</v>
      </c>
      <c r="D23" s="44">
        <f>+[1]Ingresos!C16</f>
        <v>16772565464</v>
      </c>
      <c r="E23" s="41">
        <f t="shared" si="1"/>
        <v>-0.13420401506432755</v>
      </c>
      <c r="F23" s="42"/>
      <c r="G23" s="42"/>
      <c r="H23" s="42">
        <f>+D23/6</f>
        <v>2795427577.3333335</v>
      </c>
      <c r="I23" s="42">
        <f>+D23-H23</f>
        <v>13977137886.666666</v>
      </c>
      <c r="J23" s="43">
        <f t="shared" si="3"/>
        <v>16772565464</v>
      </c>
    </row>
    <row r="24" spans="2:10" x14ac:dyDescent="0.3">
      <c r="B24" s="39" t="s">
        <v>22</v>
      </c>
      <c r="C24" s="44">
        <v>19504351676</v>
      </c>
      <c r="D24" s="44">
        <f>+[1]Ingresos!C17</f>
        <v>27248261241</v>
      </c>
      <c r="E24" s="41">
        <f t="shared" si="1"/>
        <v>0.39703496397313431</v>
      </c>
      <c r="F24" s="42"/>
      <c r="G24" s="42"/>
      <c r="H24" s="42"/>
      <c r="I24" s="42">
        <f>+D24</f>
        <v>27248261241</v>
      </c>
      <c r="J24" s="43">
        <f t="shared" si="3"/>
        <v>27248261241</v>
      </c>
    </row>
    <row r="25" spans="2:10" x14ac:dyDescent="0.3">
      <c r="B25" s="45"/>
      <c r="C25" s="44"/>
      <c r="D25" s="44"/>
      <c r="E25" s="41"/>
      <c r="F25" s="40"/>
      <c r="G25" s="40"/>
      <c r="H25" s="40"/>
      <c r="I25" s="40"/>
      <c r="J25" s="43"/>
    </row>
    <row r="26" spans="2:10" ht="31.5" x14ac:dyDescent="0.3">
      <c r="B26" s="46" t="s">
        <v>25</v>
      </c>
      <c r="C26" s="47">
        <f>+C27+C30</f>
        <v>4759100900.2507534</v>
      </c>
      <c r="D26" s="47">
        <f>+D27+D30</f>
        <v>3898589851.2239165</v>
      </c>
      <c r="E26" s="48">
        <f t="shared" si="1"/>
        <v>-0.18081378543192839</v>
      </c>
      <c r="F26" s="47">
        <f>+F27+F30</f>
        <v>980222317.30597913</v>
      </c>
      <c r="G26" s="47">
        <f>+G27+G30</f>
        <v>972860510.30597913</v>
      </c>
      <c r="H26" s="47">
        <f>+H27+H30</f>
        <v>972609839.30597913</v>
      </c>
      <c r="I26" s="47">
        <f>+I27+I30</f>
        <v>972897184.30597913</v>
      </c>
      <c r="J26" s="49">
        <f t="shared" si="3"/>
        <v>3898589851.2239165</v>
      </c>
    </row>
    <row r="27" spans="2:10" x14ac:dyDescent="0.3">
      <c r="B27" s="46" t="s">
        <v>26</v>
      </c>
      <c r="C27" s="47">
        <f>SUM(C28:C29)</f>
        <v>3370907539.150753</v>
      </c>
      <c r="D27" s="47">
        <f>SUM(D28:D29)</f>
        <v>2967178731.9519167</v>
      </c>
      <c r="E27" s="48">
        <f t="shared" si="1"/>
        <v>-0.11976857938398078</v>
      </c>
      <c r="F27" s="47">
        <f>SUM(F28:F29)</f>
        <v>741794682.98797917</v>
      </c>
      <c r="G27" s="47">
        <f>SUM(G28:G29)</f>
        <v>741794682.98797917</v>
      </c>
      <c r="H27" s="47">
        <f>SUM(H28:H29)</f>
        <v>741794682.98797917</v>
      </c>
      <c r="I27" s="47">
        <f>SUM(I28:I29)</f>
        <v>741794682.98797917</v>
      </c>
      <c r="J27" s="49">
        <f t="shared" si="3"/>
        <v>2967178731.9519167</v>
      </c>
    </row>
    <row r="28" spans="2:10" s="50" customFormat="1" x14ac:dyDescent="0.3">
      <c r="B28" s="45" t="s">
        <v>27</v>
      </c>
      <c r="C28" s="44">
        <v>2083302968.1658757</v>
      </c>
      <c r="D28" s="44">
        <f>+[1]Ingresos!C22</f>
        <v>1857656208.9202416</v>
      </c>
      <c r="E28" s="41">
        <f t="shared" si="1"/>
        <v>-0.10831202311600974</v>
      </c>
      <c r="F28" s="42">
        <f>+D28/4</f>
        <v>464414052.2300604</v>
      </c>
      <c r="G28" s="42">
        <f t="shared" ref="G28:I29" si="6">+F28</f>
        <v>464414052.2300604</v>
      </c>
      <c r="H28" s="42">
        <f t="shared" si="6"/>
        <v>464414052.2300604</v>
      </c>
      <c r="I28" s="42">
        <f t="shared" si="6"/>
        <v>464414052.2300604</v>
      </c>
      <c r="J28" s="43">
        <f>SUM(F28:I28)</f>
        <v>1857656208.9202416</v>
      </c>
    </row>
    <row r="29" spans="2:10" s="50" customFormat="1" x14ac:dyDescent="0.3">
      <c r="B29" s="45" t="s">
        <v>28</v>
      </c>
      <c r="C29" s="44">
        <v>1287604570.9848771</v>
      </c>
      <c r="D29" s="44">
        <f>+[1]Ingresos!C23</f>
        <v>1109522523.0316753</v>
      </c>
      <c r="E29" s="41">
        <f t="shared" si="1"/>
        <v>-0.13830492059917776</v>
      </c>
      <c r="F29" s="42">
        <f>+D29/4</f>
        <v>277380630.75791883</v>
      </c>
      <c r="G29" s="42">
        <f t="shared" si="6"/>
        <v>277380630.75791883</v>
      </c>
      <c r="H29" s="42">
        <f t="shared" si="6"/>
        <v>277380630.75791883</v>
      </c>
      <c r="I29" s="42">
        <f t="shared" si="6"/>
        <v>277380630.75791883</v>
      </c>
      <c r="J29" s="43">
        <f t="shared" si="3"/>
        <v>1109522523.0316753</v>
      </c>
    </row>
    <row r="30" spans="2:10" x14ac:dyDescent="0.3">
      <c r="B30" s="46" t="s">
        <v>29</v>
      </c>
      <c r="C30" s="47">
        <f>SUM(C31:C35)</f>
        <v>1388193361.0999999</v>
      </c>
      <c r="D30" s="47">
        <f>SUM(D31:D35)</f>
        <v>931411119.27199984</v>
      </c>
      <c r="E30" s="48">
        <f t="shared" si="1"/>
        <v>-0.32904799477361524</v>
      </c>
      <c r="F30" s="47">
        <f>SUM(F31:F35)</f>
        <v>238427634.31799996</v>
      </c>
      <c r="G30" s="47">
        <f>SUM(G31:G35)</f>
        <v>231065827.31799996</v>
      </c>
      <c r="H30" s="47">
        <f>SUM(H31:H35)</f>
        <v>230815156.31799996</v>
      </c>
      <c r="I30" s="47">
        <f>SUM(I31:I35)</f>
        <v>231102501.31799996</v>
      </c>
      <c r="J30" s="49">
        <f t="shared" si="3"/>
        <v>931411119.27199984</v>
      </c>
    </row>
    <row r="31" spans="2:10" x14ac:dyDescent="0.3">
      <c r="B31" s="45" t="s">
        <v>30</v>
      </c>
      <c r="C31" s="44">
        <v>794288493.60000002</v>
      </c>
      <c r="D31" s="44">
        <f>+[1]Ingresos!C26</f>
        <v>824034263.47199988</v>
      </c>
      <c r="E31" s="41">
        <f t="shared" si="1"/>
        <v>3.7449579229306584E-2</v>
      </c>
      <c r="F31" s="42">
        <f>+D31/4</f>
        <v>206008565.86799997</v>
      </c>
      <c r="G31" s="42">
        <f>+F31</f>
        <v>206008565.86799997</v>
      </c>
      <c r="H31" s="42">
        <f>+G31</f>
        <v>206008565.86799997</v>
      </c>
      <c r="I31" s="42">
        <f>+H31</f>
        <v>206008565.86799997</v>
      </c>
      <c r="J31" s="43">
        <f t="shared" si="3"/>
        <v>824034263.47199988</v>
      </c>
    </row>
    <row r="32" spans="2:10" x14ac:dyDescent="0.3">
      <c r="B32" s="45" t="s">
        <v>31</v>
      </c>
      <c r="C32" s="44">
        <v>108005735.5</v>
      </c>
      <c r="D32" s="44">
        <f>+[1]Ingresos!C27</f>
        <v>17819726</v>
      </c>
      <c r="E32" s="41">
        <f t="shared" si="1"/>
        <v>-0.83501129900643101</v>
      </c>
      <c r="F32" s="42">
        <f>+'[1]vigencias anteriores'!F21</f>
        <v>10029786</v>
      </c>
      <c r="G32" s="42">
        <f>+'[1]vigencias anteriores'!G21</f>
        <v>2667979</v>
      </c>
      <c r="H32" s="42">
        <f>+'[1]vigencias anteriores'!H21</f>
        <v>2417308</v>
      </c>
      <c r="I32" s="42">
        <f>+'[1]vigencias anteriores'!I21</f>
        <v>2704653</v>
      </c>
      <c r="J32" s="43">
        <f t="shared" si="3"/>
        <v>17819726</v>
      </c>
    </row>
    <row r="33" spans="2:10" x14ac:dyDescent="0.3">
      <c r="B33" s="45" t="s">
        <v>32</v>
      </c>
      <c r="C33" s="44">
        <v>5654863</v>
      </c>
      <c r="D33" s="44">
        <f>+[1]Ingresos!C28</f>
        <v>5654863</v>
      </c>
      <c r="E33" s="41">
        <f t="shared" si="1"/>
        <v>0</v>
      </c>
      <c r="F33" s="42">
        <f t="shared" ref="F33:F35" si="7">+D33/4</f>
        <v>1413715.75</v>
      </c>
      <c r="G33" s="42">
        <f t="shared" ref="G33:I35" si="8">+F33</f>
        <v>1413715.75</v>
      </c>
      <c r="H33" s="42">
        <f t="shared" si="8"/>
        <v>1413715.75</v>
      </c>
      <c r="I33" s="42">
        <f t="shared" si="8"/>
        <v>1413715.75</v>
      </c>
      <c r="J33" s="43">
        <f t="shared" si="3"/>
        <v>5654863</v>
      </c>
    </row>
    <row r="34" spans="2:10" x14ac:dyDescent="0.3">
      <c r="B34" s="45" t="s">
        <v>33</v>
      </c>
      <c r="C34" s="44">
        <v>58544269</v>
      </c>
      <c r="D34" s="44">
        <f>+[1]Ingresos!C29</f>
        <v>83902266.799999997</v>
      </c>
      <c r="E34" s="41">
        <f t="shared" si="1"/>
        <v>0.43314227392607796</v>
      </c>
      <c r="F34" s="42">
        <f t="shared" si="7"/>
        <v>20975566.699999999</v>
      </c>
      <c r="G34" s="42">
        <f t="shared" si="8"/>
        <v>20975566.699999999</v>
      </c>
      <c r="H34" s="42">
        <f t="shared" si="8"/>
        <v>20975566.699999999</v>
      </c>
      <c r="I34" s="42">
        <f t="shared" si="8"/>
        <v>20975566.699999999</v>
      </c>
      <c r="J34" s="43">
        <f t="shared" si="3"/>
        <v>83902266.799999997</v>
      </c>
    </row>
    <row r="35" spans="2:10" x14ac:dyDescent="0.3">
      <c r="B35" s="45" t="s">
        <v>34</v>
      </c>
      <c r="C35" s="44">
        <v>421700000</v>
      </c>
      <c r="D35" s="44">
        <f>+[1]Ingresos!C30</f>
        <v>0</v>
      </c>
      <c r="E35" s="41">
        <f t="shared" si="1"/>
        <v>-1</v>
      </c>
      <c r="F35" s="42">
        <f t="shared" si="7"/>
        <v>0</v>
      </c>
      <c r="G35" s="42">
        <f t="shared" si="8"/>
        <v>0</v>
      </c>
      <c r="H35" s="42">
        <f t="shared" si="8"/>
        <v>0</v>
      </c>
      <c r="I35" s="42">
        <f t="shared" si="8"/>
        <v>0</v>
      </c>
      <c r="J35" s="43">
        <f t="shared" si="3"/>
        <v>0</v>
      </c>
    </row>
    <row r="36" spans="2:10" x14ac:dyDescent="0.3">
      <c r="B36" s="51"/>
      <c r="C36" s="52"/>
      <c r="D36" s="52"/>
      <c r="E36" s="53"/>
      <c r="F36" s="54"/>
      <c r="G36" s="54"/>
      <c r="H36" s="54"/>
      <c r="I36" s="54"/>
      <c r="J36" s="55"/>
    </row>
    <row r="37" spans="2:10" x14ac:dyDescent="0.3">
      <c r="B37" s="56" t="s">
        <v>35</v>
      </c>
      <c r="C37" s="47">
        <f>+C15+C26</f>
        <v>142779215664.25076</v>
      </c>
      <c r="D37" s="47">
        <f>+D15+D26</f>
        <v>158240685982.22391</v>
      </c>
      <c r="E37" s="57">
        <f t="shared" si="1"/>
        <v>0.10828936302837811</v>
      </c>
      <c r="F37" s="47">
        <f>+F15+F26</f>
        <v>26555631188.305981</v>
      </c>
      <c r="G37" s="47">
        <f>+G15+G26</f>
        <v>27902947741.305981</v>
      </c>
      <c r="H37" s="47">
        <f>+H15+H26</f>
        <v>31746333121.639313</v>
      </c>
      <c r="I37" s="47">
        <f>+I15+I26</f>
        <v>72035773930.972641</v>
      </c>
      <c r="J37" s="49">
        <f t="shared" si="3"/>
        <v>158240685982.22394</v>
      </c>
    </row>
    <row r="38" spans="2:10" ht="18" thickBot="1" x14ac:dyDescent="0.35">
      <c r="B38" s="58"/>
      <c r="C38" s="59"/>
      <c r="D38" s="59"/>
      <c r="E38" s="60"/>
      <c r="F38" s="61"/>
      <c r="G38" s="61"/>
      <c r="H38" s="61"/>
      <c r="I38" s="61"/>
      <c r="J38" s="62"/>
    </row>
    <row r="39" spans="2:10" s="15" customFormat="1" ht="18" thickTop="1" x14ac:dyDescent="0.3">
      <c r="B39" s="14"/>
      <c r="C39" s="3"/>
      <c r="D39" s="63">
        <f>+D37-[1]Ingresos!C32</f>
        <v>0</v>
      </c>
    </row>
  </sheetData>
  <mergeCells count="15">
    <mergeCell ref="C9:F9"/>
    <mergeCell ref="B11:J11"/>
    <mergeCell ref="B12:J12"/>
    <mergeCell ref="B13:B14"/>
    <mergeCell ref="C13:C14"/>
    <mergeCell ref="D13:D14"/>
    <mergeCell ref="E13:E14"/>
    <mergeCell ref="F13:I13"/>
    <mergeCell ref="J13:J14"/>
    <mergeCell ref="B1:J4"/>
    <mergeCell ref="B5:H5"/>
    <mergeCell ref="I5:J5"/>
    <mergeCell ref="B6:I6"/>
    <mergeCell ref="C7:F7"/>
    <mergeCell ref="C8:F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 Presup Ingr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2026-07-16T13:00:15Z</dcterms:created>
  <dcterms:modified xsi:type="dcterms:W3CDTF">2026-07-16T13:01:56Z</dcterms:modified>
</cp:coreProperties>
</file>