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13_ncr:1_{68B41DE3-7A8C-4622-8C05-96B7FC099840}" xr6:coauthVersionLast="47" xr6:coauthVersionMax="47" xr10:uidLastSave="{00000000-0000-0000-0000-000000000000}"/>
  <bookViews>
    <workbookView xWindow="-120" yWindow="-120" windowWidth="29040" windowHeight="15720" xr2:uid="{C0D21173-EBA6-45CB-B431-AB6DA4CE8346}"/>
  </bookViews>
  <sheets>
    <sheet name="Anexo No. 13 Sgto Trimes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'[2]Anexo 1 Minagricultura'!#REF!</definedName>
    <definedName name="CABEZAS_PROYEC">'[3]Anexo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B94" i="1"/>
  <c r="B93" i="1"/>
  <c r="H91" i="1"/>
  <c r="H90" i="1" s="1"/>
  <c r="K90" i="1"/>
  <c r="J90" i="1"/>
  <c r="I90" i="1"/>
  <c r="H89" i="1"/>
  <c r="L89" i="1" s="1"/>
  <c r="H88" i="1"/>
  <c r="L88" i="1" s="1"/>
  <c r="K87" i="1"/>
  <c r="K86" i="1" s="1"/>
  <c r="J87" i="1"/>
  <c r="J86" i="1" s="1"/>
  <c r="I87" i="1"/>
  <c r="I86" i="1" s="1"/>
  <c r="H87" i="1"/>
  <c r="H85" i="1"/>
  <c r="H84" i="1"/>
  <c r="L84" i="1" s="1"/>
  <c r="K83" i="1"/>
  <c r="J83" i="1"/>
  <c r="I83" i="1"/>
  <c r="H82" i="1"/>
  <c r="L82" i="1" s="1"/>
  <c r="H81" i="1"/>
  <c r="H80" i="1" s="1"/>
  <c r="K80" i="1"/>
  <c r="J80" i="1"/>
  <c r="I80" i="1"/>
  <c r="H78" i="1"/>
  <c r="L78" i="1" s="1"/>
  <c r="H77" i="1"/>
  <c r="L77" i="1" s="1"/>
  <c r="H76" i="1"/>
  <c r="L76" i="1" s="1"/>
  <c r="H75" i="1"/>
  <c r="L75" i="1" s="1"/>
  <c r="H74" i="1"/>
  <c r="L74" i="1" s="1"/>
  <c r="H73" i="1"/>
  <c r="H72" i="1"/>
  <c r="L72" i="1" s="1"/>
  <c r="H71" i="1"/>
  <c r="L71" i="1" s="1"/>
  <c r="H70" i="1"/>
  <c r="L70" i="1" s="1"/>
  <c r="L69" i="1"/>
  <c r="L68" i="1"/>
  <c r="H67" i="1"/>
  <c r="L67" i="1" s="1"/>
  <c r="K66" i="1"/>
  <c r="J66" i="1"/>
  <c r="I66" i="1"/>
  <c r="H65" i="1"/>
  <c r="L65" i="1" s="1"/>
  <c r="H64" i="1"/>
  <c r="L64" i="1" s="1"/>
  <c r="H63" i="1"/>
  <c r="L63" i="1" s="1"/>
  <c r="H62" i="1"/>
  <c r="L62" i="1" s="1"/>
  <c r="H61" i="1"/>
  <c r="L61" i="1" s="1"/>
  <c r="H60" i="1"/>
  <c r="L60" i="1" s="1"/>
  <c r="H59" i="1"/>
  <c r="L59" i="1" s="1"/>
  <c r="H58" i="1"/>
  <c r="L58" i="1" s="1"/>
  <c r="H57" i="1"/>
  <c r="L57" i="1" s="1"/>
  <c r="H56" i="1"/>
  <c r="L56" i="1" s="1"/>
  <c r="H55" i="1"/>
  <c r="K54" i="1"/>
  <c r="J54" i="1"/>
  <c r="I54" i="1"/>
  <c r="I53" i="1" s="1"/>
  <c r="H51" i="1"/>
  <c r="L51" i="1" s="1"/>
  <c r="H50" i="1"/>
  <c r="L50" i="1" s="1"/>
  <c r="K49" i="1"/>
  <c r="J49" i="1"/>
  <c r="I49" i="1"/>
  <c r="H49" i="1"/>
  <c r="L49" i="1" s="1"/>
  <c r="H48" i="1"/>
  <c r="L48" i="1" s="1"/>
  <c r="K47" i="1"/>
  <c r="J47" i="1"/>
  <c r="I47" i="1"/>
  <c r="H46" i="1"/>
  <c r="L46" i="1" s="1"/>
  <c r="H45" i="1"/>
  <c r="L45" i="1" s="1"/>
  <c r="H44" i="1"/>
  <c r="L44" i="1" s="1"/>
  <c r="H43" i="1"/>
  <c r="L43" i="1" s="1"/>
  <c r="H42" i="1"/>
  <c r="L42" i="1" s="1"/>
  <c r="H41" i="1"/>
  <c r="L41" i="1" s="1"/>
  <c r="H40" i="1"/>
  <c r="L40" i="1" s="1"/>
  <c r="H39" i="1"/>
  <c r="L39" i="1" s="1"/>
  <c r="H38" i="1"/>
  <c r="L38" i="1" s="1"/>
  <c r="H37" i="1"/>
  <c r="L37" i="1" s="1"/>
  <c r="H36" i="1"/>
  <c r="L36" i="1" s="1"/>
  <c r="H35" i="1"/>
  <c r="L35" i="1" s="1"/>
  <c r="H34" i="1"/>
  <c r="L34" i="1" s="1"/>
  <c r="H33" i="1"/>
  <c r="L33" i="1" s="1"/>
  <c r="H32" i="1"/>
  <c r="L32" i="1" s="1"/>
  <c r="H31" i="1"/>
  <c r="K30" i="1"/>
  <c r="J30" i="1"/>
  <c r="I30" i="1"/>
  <c r="H29" i="1"/>
  <c r="L29" i="1" s="1"/>
  <c r="H28" i="1"/>
  <c r="L28" i="1" s="1"/>
  <c r="H27" i="1"/>
  <c r="L27" i="1" s="1"/>
  <c r="H26" i="1"/>
  <c r="L26" i="1" s="1"/>
  <c r="H25" i="1"/>
  <c r="L25" i="1" s="1"/>
  <c r="H24" i="1"/>
  <c r="L24" i="1" s="1"/>
  <c r="H23" i="1"/>
  <c r="L23" i="1" s="1"/>
  <c r="H22" i="1"/>
  <c r="L22" i="1" s="1"/>
  <c r="H21" i="1"/>
  <c r="L21" i="1" s="1"/>
  <c r="H20" i="1"/>
  <c r="L20" i="1" s="1"/>
  <c r="H19" i="1"/>
  <c r="K18" i="1"/>
  <c r="J18" i="1"/>
  <c r="I18" i="1"/>
  <c r="L87" i="1" l="1"/>
  <c r="K79" i="1"/>
  <c r="K17" i="1"/>
  <c r="K16" i="1" s="1"/>
  <c r="K53" i="1"/>
  <c r="H47" i="1"/>
  <c r="L47" i="1" s="1"/>
  <c r="J79" i="1"/>
  <c r="J53" i="1"/>
  <c r="J52" i="1" s="1"/>
  <c r="L90" i="1"/>
  <c r="J17" i="1"/>
  <c r="J16" i="1" s="1"/>
  <c r="I17" i="1"/>
  <c r="I16" i="1" s="1"/>
  <c r="L80" i="1"/>
  <c r="L81" i="1"/>
  <c r="H30" i="1"/>
  <c r="L30" i="1" s="1"/>
  <c r="L85" i="1"/>
  <c r="H83" i="1"/>
  <c r="L83" i="1" s="1"/>
  <c r="H18" i="1"/>
  <c r="L31" i="1"/>
  <c r="H66" i="1"/>
  <c r="L66" i="1" s="1"/>
  <c r="H86" i="1"/>
  <c r="L86" i="1" s="1"/>
  <c r="L19" i="1"/>
  <c r="I79" i="1"/>
  <c r="I52" i="1" s="1"/>
  <c r="H54" i="1"/>
  <c r="L55" i="1"/>
  <c r="L91" i="1"/>
  <c r="K52" i="1" l="1"/>
  <c r="K92" i="1"/>
  <c r="K96" i="1" s="1"/>
  <c r="J92" i="1"/>
  <c r="J96" i="1" s="1"/>
  <c r="H53" i="1"/>
  <c r="L54" i="1"/>
  <c r="L18" i="1"/>
  <c r="H17" i="1"/>
  <c r="H79" i="1"/>
  <c r="L79" i="1" s="1"/>
  <c r="I92" i="1"/>
  <c r="I96" i="1" s="1"/>
  <c r="H16" i="1" l="1"/>
  <c r="L17" i="1"/>
  <c r="H52" i="1"/>
  <c r="L52" i="1" s="1"/>
  <c r="L53" i="1"/>
  <c r="H92" i="1" l="1"/>
  <c r="L16" i="1"/>
  <c r="L92" i="1" l="1"/>
  <c r="H96" i="1"/>
  <c r="L96" i="1" s="1"/>
</calcChain>
</file>

<file path=xl/sharedStrings.xml><?xml version="1.0" encoding="utf-8"?>
<sst xmlns="http://schemas.openxmlformats.org/spreadsheetml/2006/main" count="100" uniqueCount="78">
  <si>
    <t>MINISTERIO DE AGRICULTURA Y DESARROLLO RURAL
FORMATO MODIFICACIONES Y PRESUPUESTO AJUSTADO DE INGRESOS, GASTOS DE FUNCIONAMIENTO (INCLUYE CONTRAPRESTACIÓN POR ADMINISTRACIÓN) E INVERSIÓN
DE LOS FONDOS DE FOMENTO AGRICOLAS, FORESTALES, PECUARIOS Y PESQUEROS, Y FONDOS DE ESTABILIZACIÓN DE PRECIOS</t>
  </si>
  <si>
    <t>DIRECCIÓN DE CADENAS AGRÍCOLAS Y FORESTALES - DIRECCIÓN DE CADENAS PECUARIAS, PESQUERAS Y ACUÍCOLAS</t>
  </si>
  <si>
    <t>Fecha: XXXX-XX-XX</t>
  </si>
  <si>
    <t>FONDO:</t>
  </si>
  <si>
    <t>FONDO NACIONAL DE LA PORCICULTURA</t>
  </si>
  <si>
    <t xml:space="preserve">AÑO PROYECTADO </t>
  </si>
  <si>
    <t xml:space="preserve">FECHA DE ELABORACIÓN  </t>
  </si>
  <si>
    <t>ANEXO No. 13</t>
  </si>
  <si>
    <t>Cifras Expresadas en Pesos Colombianos</t>
  </si>
  <si>
    <t>C O N C E P T O</t>
  </si>
  <si>
    <t>TOTAL PRESUPUESTO INICIAL</t>
  </si>
  <si>
    <t>ADICIÓN</t>
  </si>
  <si>
    <t>REDUCCIÓN</t>
  </si>
  <si>
    <t>TRASLADO</t>
  </si>
  <si>
    <t>TOTAL PRESUPUESTO AJUSTADO</t>
  </si>
  <si>
    <t>TRIMESTRE EJECUTADO</t>
  </si>
  <si>
    <t>TOTAL PRESUPUESTO
AJUSTADO</t>
  </si>
  <si>
    <t>PRIMERO</t>
  </si>
  <si>
    <t xml:space="preserve">SEGUNDO </t>
  </si>
  <si>
    <t>TERCERO</t>
  </si>
  <si>
    <t>CUARTO</t>
  </si>
  <si>
    <t>GASTOS DE FUNCIONAMIENTO</t>
  </si>
  <si>
    <t>GASTOS DE ADMINISTRACIÓN</t>
  </si>
  <si>
    <t>SERVICIOS PERSONALES (*)</t>
  </si>
  <si>
    <t>Sueldos</t>
  </si>
  <si>
    <t>Auxilio de transporte</t>
  </si>
  <si>
    <t>Vacaciones</t>
  </si>
  <si>
    <t>Prima legal</t>
  </si>
  <si>
    <t xml:space="preserve">Dotación y suministro </t>
  </si>
  <si>
    <t>Cesantías</t>
  </si>
  <si>
    <t>Intereses de cesantías</t>
  </si>
  <si>
    <t>Seguros y/o fondos privados</t>
  </si>
  <si>
    <t>Caja de compensación</t>
  </si>
  <si>
    <t>Aportes ICBF</t>
  </si>
  <si>
    <t>Aportes SENA</t>
  </si>
  <si>
    <t>GASTOS GENERALES  (*)</t>
  </si>
  <si>
    <t>Muebles, equipos de oficina y software</t>
  </si>
  <si>
    <t>Impresos y publicaciones</t>
  </si>
  <si>
    <t>Materiales y suministros</t>
  </si>
  <si>
    <t>Correo</t>
  </si>
  <si>
    <t>Transportes, fletes y acarreos</t>
  </si>
  <si>
    <t>Honorarios</t>
  </si>
  <si>
    <t xml:space="preserve">Capacitación </t>
  </si>
  <si>
    <t xml:space="preserve">Mantenimiento </t>
  </si>
  <si>
    <t>Seguros, impuestos y gastos legales</t>
  </si>
  <si>
    <t>Comisiones y gastos bancarios</t>
  </si>
  <si>
    <t>Gastos de viaje</t>
  </si>
  <si>
    <t>Aseo, vigilancia y cafetería</t>
  </si>
  <si>
    <t>Servicios públicos</t>
  </si>
  <si>
    <t>Arriendos</t>
  </si>
  <si>
    <t>Cuota auditaje CGR</t>
  </si>
  <si>
    <t>Gastos comisión de fomento</t>
  </si>
  <si>
    <t>GASTOS ADMINISTRATIVOS DE RECAUDO</t>
  </si>
  <si>
    <t>Control al recaudo</t>
  </si>
  <si>
    <t>CONTRAPRESTACIÓN POR ADMINISTRACIÓN</t>
  </si>
  <si>
    <t>Contraprestación por Administración FNP</t>
  </si>
  <si>
    <t>Contraprestación por Administración EPPC</t>
  </si>
  <si>
    <t>GASTOS DE INVERSIÓN</t>
  </si>
  <si>
    <t>GASTOS DE INVERSIÓN EJECUTADOS POR LA ADMINISTRACIÓN</t>
  </si>
  <si>
    <t>SERVICIOS PERSONALES</t>
  </si>
  <si>
    <t>GASTOS GENERALES</t>
  </si>
  <si>
    <t>Seguros,impuestos y gastos legales</t>
  </si>
  <si>
    <t xml:space="preserve">PROGRAMAS Y PROYECTOS </t>
  </si>
  <si>
    <t>IMPULSAR EL DESARROLLO DEL SECTOR PORCÍCOLA HACIA LA FORMALIZACIÓN Y EL USO DE LA INFORMACIÓN ECONÓMICA</t>
  </si>
  <si>
    <t>INCREMENTO DEL BENEFICIO FORMAL DE PORCINOS</t>
  </si>
  <si>
    <t>GENERACIÓN DE INFORMACIÓN Y ANÁLISIS DE LAS VARIABLES ECONÓMICAS, FINANCIERAS DEL MERCADO NACIONAL E INTERNACIONAL DE LA CARNE DE CERDO.</t>
  </si>
  <si>
    <t>INCREMENTO DEL CONSUMO Y LA COMERCIALIZACIÓN DE LA CARNE DE CERDO COLOMBIANA.</t>
  </si>
  <si>
    <t>INCREMENTO DEL CONSUMO DE LA CARNE DE CERDO COLOMBIANA.</t>
  </si>
  <si>
    <t>INCREMENTO DE LA CAPACIDAD DE COMERCIALIZACIÓN NACIONAL E INTERNACIONAL DE LA CARNE DE CERDO COLOMBIANA.</t>
  </si>
  <si>
    <t>FORTALECIMIENTO DE LA PRODUCTIVIDAD Y SANIDAD EN LA INDUSTRIA DE LA CARNE DE CERDO A TRAVÉS DE LA TRANSFERENCIA DE TECNOLOGÍA E INVESTIGACIÓN EN EL SECTOR.</t>
  </si>
  <si>
    <t>FORTALECIENDO LA FORMALIZACIÓN, PRODUCTIVIDAD Y SOSTENIBILIDAD EN LAS GRANJAS PORCÍCOLAS Y PLANTAS DE TRANSFORMACIÓN Y PUNTOS DE VENTA DE COLOMBIA.</t>
  </si>
  <si>
    <t>PROMOCIÓN DE LA CT+I EN LA CADENA PORCÍCOLA.</t>
  </si>
  <si>
    <t>MEJORAMIENTO DEL ESTATUS SANITARIO DE LOS PORCINOS EN COLOMBIA.</t>
  </si>
  <si>
    <t>COLOMBIA LIBRE DE LA PESTE PORCINA CLÁSICA.</t>
  </si>
  <si>
    <t>COLOMBIA LIBRE DE LA PESTE PORCINA CLÁSICA EN LA PORCICULTURA.</t>
  </si>
  <si>
    <t>TOTAL GASTOS DE FUNCIONAMIENTO, CUOTA ADMON E INVERSIÓN</t>
  </si>
  <si>
    <t>RESERVA PARA FUTUROS GASTOS DE FUNCIONAMIENTO  E INVERSIÓN</t>
  </si>
  <si>
    <t xml:space="preserve">TOTAL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</si>
</sst>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</cellStyleXfs>
  <cellXfs count="106">
    <xf numFmtId="0" fontId="0" fillId="0" borderId="0" xfId="0"/>
    <xf numFmtId="0" fontId="3" fillId="0" borderId="0" xfId="0" applyFont="1"/>
    <xf numFmtId="164" fontId="0" fillId="0" borderId="0" xfId="1" applyNumberFormat="1" applyFont="1"/>
    <xf numFmtId="165" fontId="0" fillId="0" borderId="0" xfId="0" applyNumberFormat="1"/>
    <xf numFmtId="165" fontId="4" fillId="0" borderId="11" xfId="0" applyNumberFormat="1" applyFont="1" applyBorder="1"/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164" fontId="8" fillId="0" borderId="0" xfId="1" applyNumberFormat="1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0" fontId="10" fillId="0" borderId="0" xfId="2" applyFont="1" applyAlignment="1">
      <alignment vertical="center" wrapText="1"/>
    </xf>
    <xf numFmtId="16" fontId="6" fillId="0" borderId="0" xfId="2" applyNumberFormat="1" applyFont="1" applyAlignment="1">
      <alignment horizontal="left" vertical="center" wrapText="1"/>
    </xf>
    <xf numFmtId="0" fontId="10" fillId="2" borderId="0" xfId="2" applyFont="1" applyFill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0" fontId="5" fillId="2" borderId="0" xfId="0" applyFont="1" applyFill="1"/>
    <xf numFmtId="164" fontId="5" fillId="0" borderId="0" xfId="1" applyNumberFormat="1" applyFont="1"/>
    <xf numFmtId="0" fontId="12" fillId="3" borderId="19" xfId="0" applyFont="1" applyFill="1" applyBorder="1" applyAlignment="1">
      <alignment horizontal="center" vertical="center" wrapText="1"/>
    </xf>
    <xf numFmtId="0" fontId="0" fillId="2" borderId="0" xfId="0" applyFill="1"/>
    <xf numFmtId="164" fontId="11" fillId="3" borderId="19" xfId="1" applyNumberFormat="1" applyFont="1" applyFill="1" applyBorder="1" applyAlignment="1">
      <alignment vertical="center" wrapText="1"/>
    </xf>
    <xf numFmtId="164" fontId="12" fillId="3" borderId="19" xfId="1" applyNumberFormat="1" applyFont="1" applyFill="1" applyBorder="1" applyAlignment="1">
      <alignment vertical="center" wrapText="1"/>
    </xf>
    <xf numFmtId="165" fontId="12" fillId="3" borderId="20" xfId="3" applyNumberFormat="1" applyFont="1" applyFill="1" applyBorder="1" applyAlignment="1">
      <alignment vertical="center" wrapText="1"/>
    </xf>
    <xf numFmtId="165" fontId="13" fillId="2" borderId="20" xfId="3" applyNumberFormat="1" applyFont="1" applyFill="1" applyBorder="1" applyAlignment="1">
      <alignment vertical="center" wrapText="1"/>
    </xf>
    <xf numFmtId="164" fontId="14" fillId="0" borderId="19" xfId="1" applyNumberFormat="1" applyFont="1" applyBorder="1"/>
    <xf numFmtId="164" fontId="14" fillId="0" borderId="19" xfId="1" applyNumberFormat="1" applyFont="1" applyBorder="1" applyAlignment="1">
      <alignment vertical="center" wrapText="1"/>
    </xf>
    <xf numFmtId="164" fontId="13" fillId="0" borderId="19" xfId="1" applyNumberFormat="1" applyFont="1" applyBorder="1" applyAlignment="1">
      <alignment vertical="center" wrapText="1"/>
    </xf>
    <xf numFmtId="165" fontId="14" fillId="0" borderId="19" xfId="3" applyNumberFormat="1" applyFont="1" applyBorder="1"/>
    <xf numFmtId="166" fontId="14" fillId="0" borderId="19" xfId="3" applyFont="1" applyBorder="1"/>
    <xf numFmtId="166" fontId="13" fillId="0" borderId="19" xfId="3" applyFont="1" applyBorder="1"/>
    <xf numFmtId="164" fontId="11" fillId="3" borderId="19" xfId="1" applyNumberFormat="1" applyFont="1" applyFill="1" applyBorder="1"/>
    <xf numFmtId="164" fontId="12" fillId="3" borderId="19" xfId="1" applyNumberFormat="1" applyFont="1" applyFill="1" applyBorder="1"/>
    <xf numFmtId="165" fontId="13" fillId="0" borderId="20" xfId="3" applyNumberFormat="1" applyFont="1" applyBorder="1"/>
    <xf numFmtId="0" fontId="11" fillId="3" borderId="12" xfId="0" applyFont="1" applyFill="1" applyBorder="1"/>
    <xf numFmtId="164" fontId="11" fillId="3" borderId="13" xfId="1" applyNumberFormat="1" applyFont="1" applyFill="1" applyBorder="1"/>
    <xf numFmtId="164" fontId="11" fillId="3" borderId="17" xfId="1" applyNumberFormat="1" applyFont="1" applyFill="1" applyBorder="1"/>
    <xf numFmtId="164" fontId="12" fillId="3" borderId="21" xfId="1" applyNumberFormat="1" applyFont="1" applyFill="1" applyBorder="1"/>
    <xf numFmtId="165" fontId="12" fillId="3" borderId="20" xfId="3" applyNumberFormat="1" applyFont="1" applyFill="1" applyBorder="1"/>
    <xf numFmtId="0" fontId="11" fillId="3" borderId="18" xfId="0" applyFont="1" applyFill="1" applyBorder="1"/>
    <xf numFmtId="164" fontId="11" fillId="3" borderId="20" xfId="1" applyNumberFormat="1" applyFont="1" applyFill="1" applyBorder="1"/>
    <xf numFmtId="164" fontId="11" fillId="3" borderId="20" xfId="1" applyNumberFormat="1" applyFont="1" applyFill="1" applyBorder="1" applyAlignment="1">
      <alignment vertical="center" wrapText="1"/>
    </xf>
    <xf numFmtId="164" fontId="12" fillId="3" borderId="21" xfId="1" applyNumberFormat="1" applyFont="1" applyFill="1" applyBorder="1" applyAlignment="1">
      <alignment vertical="center" wrapText="1"/>
    </xf>
    <xf numFmtId="0" fontId="14" fillId="2" borderId="18" xfId="0" applyFont="1" applyFill="1" applyBorder="1"/>
    <xf numFmtId="0" fontId="0" fillId="0" borderId="19" xfId="0" applyBorder="1"/>
    <xf numFmtId="166" fontId="14" fillId="2" borderId="19" xfId="3" applyFont="1" applyFill="1" applyBorder="1"/>
    <xf numFmtId="165" fontId="14" fillId="0" borderId="19" xfId="3" applyNumberFormat="1" applyFont="1" applyFill="1" applyBorder="1"/>
    <xf numFmtId="164" fontId="14" fillId="0" borderId="20" xfId="1" applyNumberFormat="1" applyFont="1" applyBorder="1"/>
    <xf numFmtId="164" fontId="13" fillId="0" borderId="21" xfId="1" applyNumberFormat="1" applyFont="1" applyBorder="1" applyAlignment="1">
      <alignment vertical="center" wrapText="1"/>
    </xf>
    <xf numFmtId="165" fontId="14" fillId="2" borderId="19" xfId="3" applyNumberFormat="1" applyFont="1" applyFill="1" applyBorder="1"/>
    <xf numFmtId="0" fontId="11" fillId="3" borderId="18" xfId="0" applyFont="1" applyFill="1" applyBorder="1" applyAlignment="1">
      <alignment wrapText="1"/>
    </xf>
    <xf numFmtId="164" fontId="0" fillId="0" borderId="0" xfId="0" applyNumberFormat="1"/>
    <xf numFmtId="164" fontId="14" fillId="0" borderId="20" xfId="1" applyNumberFormat="1" applyFont="1" applyFill="1" applyBorder="1"/>
    <xf numFmtId="166" fontId="13" fillId="0" borderId="21" xfId="3" applyFont="1" applyBorder="1"/>
    <xf numFmtId="0" fontId="14" fillId="0" borderId="18" xfId="0" applyFont="1" applyBorder="1" applyAlignment="1">
      <alignment wrapText="1"/>
    </xf>
    <xf numFmtId="164" fontId="14" fillId="2" borderId="20" xfId="1" applyNumberFormat="1" applyFont="1" applyFill="1" applyBorder="1" applyAlignment="1">
      <alignment vertical="center" wrapText="1"/>
    </xf>
    <xf numFmtId="164" fontId="13" fillId="0" borderId="21" xfId="1" applyNumberFormat="1" applyFont="1" applyBorder="1"/>
    <xf numFmtId="164" fontId="13" fillId="0" borderId="19" xfId="1" applyNumberFormat="1" applyFont="1" applyBorder="1"/>
    <xf numFmtId="165" fontId="13" fillId="2" borderId="19" xfId="3" applyNumberFormat="1" applyFont="1" applyFill="1" applyBorder="1"/>
    <xf numFmtId="165" fontId="13" fillId="2" borderId="20" xfId="3" applyNumberFormat="1" applyFont="1" applyFill="1" applyBorder="1"/>
    <xf numFmtId="0" fontId="0" fillId="2" borderId="19" xfId="0" applyFill="1" applyBorder="1"/>
    <xf numFmtId="164" fontId="14" fillId="0" borderId="19" xfId="1" applyNumberFormat="1" applyFont="1" applyFill="1" applyBorder="1"/>
    <xf numFmtId="166" fontId="13" fillId="2" borderId="19" xfId="3" applyFont="1" applyFill="1" applyBorder="1"/>
    <xf numFmtId="165" fontId="11" fillId="3" borderId="19" xfId="1" applyNumberFormat="1" applyFont="1" applyFill="1" applyBorder="1"/>
    <xf numFmtId="0" fontId="11" fillId="0" borderId="18" xfId="0" applyFont="1" applyBorder="1" applyAlignment="1">
      <alignment wrapText="1"/>
    </xf>
    <xf numFmtId="165" fontId="14" fillId="0" borderId="19" xfId="1" applyNumberFormat="1" applyFont="1" applyFill="1" applyBorder="1"/>
    <xf numFmtId="164" fontId="14" fillId="0" borderId="20" xfId="1" applyNumberFormat="1" applyFont="1" applyFill="1" applyBorder="1" applyAlignment="1">
      <alignment vertical="center" wrapText="1"/>
    </xf>
    <xf numFmtId="43" fontId="0" fillId="0" borderId="19" xfId="0" applyNumberFormat="1" applyBorder="1"/>
    <xf numFmtId="165" fontId="13" fillId="0" borderId="20" xfId="3" applyNumberFormat="1" applyFont="1" applyFill="1" applyBorder="1"/>
    <xf numFmtId="43" fontId="4" fillId="0" borderId="19" xfId="0" applyNumberFormat="1" applyFont="1" applyBorder="1"/>
    <xf numFmtId="165" fontId="4" fillId="0" borderId="19" xfId="0" applyNumberFormat="1" applyFont="1" applyBorder="1"/>
    <xf numFmtId="43" fontId="0" fillId="0" borderId="21" xfId="0" applyNumberFormat="1" applyBorder="1"/>
    <xf numFmtId="165" fontId="12" fillId="3" borderId="20" xfId="1" applyNumberFormat="1" applyFont="1" applyFill="1" applyBorder="1"/>
    <xf numFmtId="0" fontId="11" fillId="3" borderId="22" xfId="0" applyFont="1" applyFill="1" applyBorder="1"/>
    <xf numFmtId="164" fontId="11" fillId="3" borderId="23" xfId="1" applyNumberFormat="1" applyFont="1" applyFill="1" applyBorder="1"/>
    <xf numFmtId="164" fontId="11" fillId="3" borderId="24" xfId="1" applyNumberFormat="1" applyFont="1" applyFill="1" applyBorder="1"/>
    <xf numFmtId="164" fontId="12" fillId="3" borderId="25" xfId="1" applyNumberFormat="1" applyFont="1" applyFill="1" applyBorder="1"/>
    <xf numFmtId="164" fontId="12" fillId="3" borderId="23" xfId="1" applyNumberFormat="1" applyFont="1" applyFill="1" applyBorder="1"/>
    <xf numFmtId="165" fontId="12" fillId="3" borderId="24" xfId="3" applyNumberFormat="1" applyFont="1" applyFill="1" applyBorder="1"/>
    <xf numFmtId="0" fontId="10" fillId="0" borderId="7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65" fontId="12" fillId="3" borderId="26" xfId="0" applyNumberFormat="1" applyFont="1" applyFill="1" applyBorder="1" applyAlignment="1">
      <alignment horizontal="center" vertical="center" wrapText="1"/>
    </xf>
    <xf numFmtId="165" fontId="12" fillId="3" borderId="27" xfId="0" applyNumberFormat="1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164" fontId="11" fillId="3" borderId="28" xfId="1" applyNumberFormat="1" applyFont="1" applyFill="1" applyBorder="1" applyAlignment="1">
      <alignment horizontal="center" vertical="center" wrapText="1"/>
    </xf>
    <xf numFmtId="164" fontId="11" fillId="3" borderId="29" xfId="1" applyNumberFormat="1" applyFont="1" applyFill="1" applyBorder="1" applyAlignment="1">
      <alignment horizontal="center" vertical="center" wrapText="1"/>
    </xf>
  </cellXfs>
  <cellStyles count="4">
    <cellStyle name="Millares" xfId="1" builtinId="3"/>
    <cellStyle name="Millares 2 2" xfId="3" xr:uid="{E2A56A02-1DF0-4BC5-9682-BD8DC28B67B8}"/>
    <cellStyle name="Normal" xfId="0" builtinId="0"/>
    <cellStyle name="Normal 2 2 2" xfId="2" xr:uid="{994A217E-4F04-4DFA-9F3E-C4396B8148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B61515ED-DC9E-427D-8C84-F0D3E95D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23837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376570</xdr:colOff>
      <xdr:row>6</xdr:row>
      <xdr:rowOff>110756</xdr:rowOff>
    </xdr:from>
    <xdr:to>
      <xdr:col>12</xdr:col>
      <xdr:colOff>706730</xdr:colOff>
      <xdr:row>11</xdr:row>
      <xdr:rowOff>154667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03637-1A75-44BE-BF56-41A5559A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282331"/>
          <a:ext cx="706730" cy="929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98801CD8-8F4C-47F3-A1C0-A273CF5A9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26230" y="223837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11</xdr:col>
      <xdr:colOff>376570</xdr:colOff>
      <xdr:row>6</xdr:row>
      <xdr:rowOff>110756</xdr:rowOff>
    </xdr:from>
    <xdr:to>
      <xdr:col>12</xdr:col>
      <xdr:colOff>706730</xdr:colOff>
      <xdr:row>11</xdr:row>
      <xdr:rowOff>154667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B06A18-62F2-4A7C-AE21-D707A4BA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282331"/>
          <a:ext cx="706730" cy="929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triz%20presupuestal/Matriz%20presupuestal%202026%2019052026.xlsx" TargetMode="External"/><Relationship Id="rId2" Type="http://schemas.openxmlformats.org/officeDocument/2006/relationships/externalLinkPath" Target="file:///Y:\A&#241;o%202026\Matriz%20presupuestal\Matriz%20presupuestal%202026%2019052026.xlsx" TargetMode="External"/><Relationship Id="rId1" Type="http://schemas.openxmlformats.org/officeDocument/2006/relationships/externalLinkPath" Target="/A&#241;o%202026/Matriz%20presupuestal/Matriz%20presupuestal%202026%2019052026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Acuerdos%20presupuestales%202024/Preliminares/Anexos%20acuerdo%209-10.xlsx" TargetMode="External"/><Relationship Id="rId2" Type="http://schemas.openxmlformats.org/officeDocument/2006/relationships/externalLinkPath" Target="file:///Y:\A&#241;o%202024\Acuerdos%20presupuestales%202024\Preliminares\Anexos%20acuerdo%209-10.xlsx" TargetMode="External"/><Relationship Id="rId1" Type="http://schemas.openxmlformats.org/officeDocument/2006/relationships/externalLinkPath" Target="/A&#241;o%202024/Acuerdos%20presupuestales%202024/Preliminares/Anexos%20acuerdo%209-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etallado gastos generales"/>
      <sheetName val="Panel "/>
      <sheetName val="Indicadores"/>
      <sheetName val="Ingresos"/>
      <sheetName val="INGRESO NETO"/>
      <sheetName val="cuota de fomento"/>
      <sheetName val="vigencias anteriores"/>
      <sheetName val="superavit"/>
      <sheetName val="Superavit 2025"/>
      <sheetName val="rendimientos"/>
      <sheetName val="Cálculo otros ingresos"/>
      <sheetName val="Gasto"/>
      <sheetName val="Anexo No. 1 Regionaliza Recaudo"/>
      <sheetName val="Anexo No. 2 Presup Ingr"/>
      <sheetName val="Anexo No. 4 Regionaliz ProyectM"/>
      <sheetName val="Anexo Ingresos"/>
      <sheetName val="CONCILIACIÓN INGRESOS"/>
      <sheetName val="ventas EPPC"/>
      <sheetName val="Anexo 5 Planta y Equipo"/>
      <sheetName val="Anexo 5 Planta y Equipo sm"/>
      <sheetName val="Anexo 5 Planta y Equipo Dif"/>
      <sheetName val="RES"/>
      <sheetName val="FUN"/>
      <sheetName val="01"/>
      <sheetName val="0101"/>
      <sheetName val="0102"/>
      <sheetName val="0103"/>
      <sheetName val="02"/>
      <sheetName val="0203"/>
      <sheetName val="0204"/>
      <sheetName val="03"/>
      <sheetName val="0305"/>
      <sheetName val="0306"/>
      <sheetName val="0307"/>
      <sheetName val="0408"/>
      <sheetName val="Anexo No. 3 Presupt Gtos MOD"/>
      <sheetName val="Anexo No. 6 Honorarios"/>
      <sheetName val="Planta 2025"/>
      <sheetName val="Comparativo"/>
      <sheetName val="generales"/>
      <sheetName val="Femergencia"/>
      <sheetName val="reserva"/>
      <sheetName val="Anexo No. 13 Sgto Trimes"/>
      <sheetName val="Anexo 2 acuerdo 9-25"/>
      <sheetName val="Anexo 3 acuerdo 9-25"/>
      <sheetName val="Anexo No. 13 Sgto Trimes-1"/>
      <sheetName val="Recaudo"/>
      <sheetName val="formalización"/>
      <sheetName val="mercadeo"/>
      <sheetName val="técnica"/>
      <sheetName val="económica"/>
      <sheetName val="eppc"/>
      <sheetName val="investigación"/>
      <sheetName val="sanidad"/>
      <sheetName val="comercialización"/>
      <sheetName val="FUN REG"/>
      <sheetName val="FORM REG"/>
      <sheetName val="ECO REG"/>
      <sheetName val="MER REG"/>
      <sheetName val="COM REG"/>
      <sheetName val="TEC REG"/>
      <sheetName val="INVES REG"/>
      <sheetName val="SAN REG"/>
      <sheetName val="PPC REG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Q12">
            <v>29535353454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3">
          <cell r="Q13">
            <v>189126243</v>
          </cell>
        </row>
        <row r="14">
          <cell r="Q14">
            <v>1818393</v>
          </cell>
        </row>
        <row r="15">
          <cell r="Q15">
            <v>8105383</v>
          </cell>
        </row>
        <row r="16">
          <cell r="Q16">
            <v>16245713</v>
          </cell>
        </row>
        <row r="17">
          <cell r="Q17">
            <v>0</v>
          </cell>
        </row>
        <row r="18">
          <cell r="Q18">
            <v>16245713</v>
          </cell>
        </row>
        <row r="19">
          <cell r="Q19">
            <v>1864399</v>
          </cell>
        </row>
        <row r="20">
          <cell r="Q20">
            <v>40286938</v>
          </cell>
        </row>
        <row r="21">
          <cell r="Q21">
            <v>6876400</v>
          </cell>
        </row>
        <row r="22">
          <cell r="Q22">
            <v>5158100</v>
          </cell>
        </row>
        <row r="23">
          <cell r="Q23">
            <v>3440100</v>
          </cell>
        </row>
        <row r="28">
          <cell r="Q28">
            <v>105766694</v>
          </cell>
        </row>
        <row r="29">
          <cell r="Q29">
            <v>15562490</v>
          </cell>
        </row>
        <row r="30">
          <cell r="Q30">
            <v>32327491</v>
          </cell>
        </row>
        <row r="31">
          <cell r="Q31">
            <v>23712747</v>
          </cell>
        </row>
        <row r="32">
          <cell r="Q32">
            <v>1405200</v>
          </cell>
        </row>
        <row r="33">
          <cell r="Q33">
            <v>235523671</v>
          </cell>
        </row>
        <row r="34">
          <cell r="Q34">
            <v>5223383</v>
          </cell>
        </row>
        <row r="35">
          <cell r="Q35">
            <v>0</v>
          </cell>
        </row>
        <row r="36">
          <cell r="Q36">
            <v>3403088</v>
          </cell>
        </row>
        <row r="37">
          <cell r="Q37">
            <v>69848381</v>
          </cell>
        </row>
        <row r="38">
          <cell r="Q38">
            <v>3748066</v>
          </cell>
        </row>
        <row r="39">
          <cell r="Q39">
            <v>0</v>
          </cell>
        </row>
        <row r="40">
          <cell r="Q40">
            <v>17595010</v>
          </cell>
        </row>
        <row r="41">
          <cell r="Q41">
            <v>12962448</v>
          </cell>
        </row>
        <row r="42">
          <cell r="Q42">
            <v>0</v>
          </cell>
        </row>
        <row r="43">
          <cell r="Q43">
            <v>0</v>
          </cell>
        </row>
        <row r="46">
          <cell r="Q46">
            <v>69481546</v>
          </cell>
        </row>
        <row r="54">
          <cell r="Q54">
            <v>1811385534</v>
          </cell>
        </row>
        <row r="55">
          <cell r="Q55">
            <v>5695973</v>
          </cell>
        </row>
        <row r="56">
          <cell r="Q56">
            <v>78562464</v>
          </cell>
        </row>
        <row r="57">
          <cell r="Q57">
            <v>144010921</v>
          </cell>
        </row>
        <row r="58">
          <cell r="Q58">
            <v>0</v>
          </cell>
        </row>
        <row r="59">
          <cell r="Q59">
            <v>144021242</v>
          </cell>
        </row>
        <row r="60">
          <cell r="Q60">
            <v>16785330</v>
          </cell>
        </row>
        <row r="61">
          <cell r="Q61">
            <v>380811539</v>
          </cell>
        </row>
        <row r="62">
          <cell r="Q62">
            <v>72439400</v>
          </cell>
        </row>
        <row r="63">
          <cell r="Q63">
            <v>54430700</v>
          </cell>
        </row>
        <row r="64">
          <cell r="Q64">
            <v>36296900</v>
          </cell>
        </row>
        <row r="70">
          <cell r="Q70">
            <v>2913120</v>
          </cell>
        </row>
        <row r="73">
          <cell r="Q73">
            <v>23884509</v>
          </cell>
        </row>
        <row r="74">
          <cell r="Q74">
            <v>3133800</v>
          </cell>
        </row>
        <row r="75">
          <cell r="Q75">
            <v>1644549494</v>
          </cell>
        </row>
        <row r="76">
          <cell r="Q76">
            <v>6950688</v>
          </cell>
        </row>
        <row r="78">
          <cell r="Q78">
            <v>3763000</v>
          </cell>
        </row>
        <row r="79">
          <cell r="Q79">
            <v>20405446</v>
          </cell>
        </row>
        <row r="80">
          <cell r="Q80">
            <v>181066254</v>
          </cell>
        </row>
        <row r="82">
          <cell r="Q82">
            <v>11357803</v>
          </cell>
        </row>
        <row r="83">
          <cell r="Q83">
            <v>11276264</v>
          </cell>
        </row>
      </sheetData>
      <sheetData sheetId="22">
        <row r="52">
          <cell r="M52">
            <v>1953189700</v>
          </cell>
        </row>
        <row r="53">
          <cell r="M53">
            <v>1171913820</v>
          </cell>
        </row>
      </sheetData>
      <sheetData sheetId="23">
        <row r="47">
          <cell r="Q47">
            <v>41455909</v>
          </cell>
        </row>
        <row r="51">
          <cell r="Q51">
            <v>248195839</v>
          </cell>
        </row>
      </sheetData>
      <sheetData sheetId="24" refreshError="1"/>
      <sheetData sheetId="25" refreshError="1"/>
      <sheetData sheetId="26" refreshError="1"/>
      <sheetData sheetId="27">
        <row r="47">
          <cell r="Q47">
            <v>3238508702</v>
          </cell>
        </row>
        <row r="52">
          <cell r="Q52">
            <v>814878509</v>
          </cell>
        </row>
      </sheetData>
      <sheetData sheetId="28" refreshError="1"/>
      <sheetData sheetId="29" refreshError="1"/>
      <sheetData sheetId="30">
        <row r="47">
          <cell r="Q47">
            <v>300136807</v>
          </cell>
        </row>
        <row r="52">
          <cell r="Q52">
            <v>1038148929</v>
          </cell>
        </row>
        <row r="57">
          <cell r="Q57">
            <v>408057389</v>
          </cell>
        </row>
      </sheetData>
      <sheetData sheetId="31" refreshError="1"/>
      <sheetData sheetId="32" refreshError="1"/>
      <sheetData sheetId="33" refreshError="1"/>
      <sheetData sheetId="34">
        <row r="47">
          <cell r="M47">
            <v>5445229344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solidado"/>
      <sheetName val="Anexo No. 1 Regionaliza Recaudo"/>
      <sheetName val="Anexo No. 2 Presup Ingr"/>
      <sheetName val="Anexo No. 3 Presupt Gtos MOD"/>
      <sheetName val="Anexo No. 3 Presupt Gtos"/>
      <sheetName val="Anexo No. 1 Regionaliza Rec MOD"/>
      <sheetName val="Anexo No. 2 Presup IngrMOD"/>
      <sheetName val="Anexo No. 4 Regionaliz ProyectM"/>
      <sheetName val="Anexo 5 Planta y Equipo de inic"/>
      <sheetName val="Anexo 5 Planta y Equipo incre"/>
      <sheetName val="Anexo 5 Planta y Equipo dif"/>
      <sheetName val="Anexo No. 6 Honorarios"/>
      <sheetName val="Anexo No. 7 Regionaliza Recau"/>
      <sheetName val="RECAUDO"/>
      <sheetName val="TABLA HONORARIOS "/>
      <sheetName val="TABLA SIN HONOR"/>
      <sheetName val="Info cont anexo9"/>
      <sheetName val="cargo anexo9"/>
      <sheetName val="%"/>
      <sheetName val="Personal y peso % (2) anexo 9"/>
      <sheetName val="Rubros (2) anexo 9"/>
      <sheetName val="Anexo No. 8 Ejecución Ptal"/>
      <sheetName val="Anexo No. 9 Detalle x progr"/>
      <sheetName val="Anexo No. 10 Detalle x proy"/>
      <sheetName val="Anexo No. 11 Regionaliz Proy"/>
      <sheetName val="Nómina y honorarios 2024ini"/>
      <sheetName val="% Personal"/>
      <sheetName val="Rendimientos"/>
      <sheetName val="Ing programas"/>
      <sheetName val="Anexo No. 12 Ejecucion por Proy"/>
      <sheetName val="Anexo No. 13 Sgto Trimes Pto"/>
      <sheetName val="INGRESO NETO"/>
      <sheetName val="Anexo Ingresos"/>
      <sheetName val="CONCILIACIÓN INGRESOS"/>
      <sheetName val="VENTAS EPPC"/>
      <sheetName val="RES"/>
      <sheetName val="Funcionamiento (2)"/>
      <sheetName val="proyec cabezas"/>
      <sheetName val="FUN"/>
      <sheetName val="MER"/>
      <sheetName val="TEC"/>
      <sheetName val="ECO"/>
      <sheetName val="PPC"/>
      <sheetName val="TRANSF"/>
      <sheetName val="SAN"/>
      <sheetName val="COM"/>
      <sheetName val="FUN REG"/>
      <sheetName val="MER REG"/>
      <sheetName val="TEC REG"/>
      <sheetName val="ECO REG"/>
      <sheetName val="EPPC REG"/>
      <sheetName val="INVES REG"/>
      <sheetName val="SAN REG"/>
      <sheetName val="COM REG"/>
      <sheetName val="Rubros"/>
    </sheetNames>
    <sheetDataSet>
      <sheetData sheetId="0"/>
      <sheetData sheetId="1"/>
      <sheetData sheetId="2"/>
      <sheetData sheetId="3">
        <row r="20">
          <cell r="D20">
            <v>971497806</v>
          </cell>
        </row>
        <row r="143">
          <cell r="B143" t="str">
            <v>RESERVA PARA FUTUROS GASTOS DE FUNCIONAMIENTO  E INVERSIÓN</v>
          </cell>
        </row>
        <row r="144">
          <cell r="B144" t="str">
            <v>TOTAL FONDOS DE EMERGENCIA FNP Y EPPC</v>
          </cell>
        </row>
      </sheetData>
      <sheetData sheetId="4"/>
      <sheetData sheetId="5"/>
      <sheetData sheetId="6">
        <row r="24">
          <cell r="B24" t="str">
            <v>Ventas Programa PPC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4">
          <cell r="L34">
            <v>230525269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2">
          <cell r="B12">
            <v>83457083465</v>
          </cell>
        </row>
      </sheetData>
      <sheetData sheetId="32"/>
      <sheetData sheetId="33"/>
      <sheetData sheetId="34"/>
      <sheetData sheetId="35">
        <row r="13">
          <cell r="C13">
            <v>13094961</v>
          </cell>
        </row>
      </sheetData>
      <sheetData sheetId="36"/>
      <sheetData sheetId="37"/>
      <sheetData sheetId="38">
        <row r="61">
          <cell r="C61">
            <v>90552403</v>
          </cell>
        </row>
      </sheetData>
      <sheetData sheetId="39"/>
      <sheetData sheetId="40"/>
      <sheetData sheetId="41"/>
      <sheetData sheetId="42">
        <row r="62">
          <cell r="B62">
            <v>11582589545</v>
          </cell>
        </row>
      </sheetData>
      <sheetData sheetId="43">
        <row r="39">
          <cell r="L39">
            <v>119000000</v>
          </cell>
        </row>
      </sheetData>
      <sheetData sheetId="44">
        <row r="32">
          <cell r="C32">
            <v>600000000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9E05-9694-4AA1-94D3-03457727015D}">
  <sheetPr>
    <tabColor theme="0"/>
    <pageSetUpPr fitToPage="1"/>
  </sheetPr>
  <dimension ref="B1:M157"/>
  <sheetViews>
    <sheetView showGridLines="0" tabSelected="1" zoomScale="130" zoomScaleNormal="130" workbookViewId="0">
      <selection activeCell="B11" sqref="B11"/>
    </sheetView>
  </sheetViews>
  <sheetFormatPr baseColWidth="10" defaultColWidth="11.42578125" defaultRowHeight="15" outlineLevelCol="1" x14ac:dyDescent="0.25"/>
  <cols>
    <col min="1" max="1" width="4" customWidth="1"/>
    <col min="2" max="2" width="48.140625" style="1" customWidth="1"/>
    <col min="3" max="3" width="15.7109375" customWidth="1"/>
    <col min="4" max="4" width="17.28515625" customWidth="1"/>
    <col min="5" max="5" width="13.7109375" customWidth="1"/>
    <col min="6" max="6" width="14.42578125" customWidth="1"/>
    <col min="7" max="7" width="18.7109375" style="2" customWidth="1"/>
    <col min="8" max="8" width="19.7109375" hidden="1" customWidth="1" outlineLevel="1"/>
    <col min="9" max="9" width="18.140625" hidden="1" customWidth="1" outlineLevel="1"/>
    <col min="10" max="10" width="19" hidden="1" customWidth="1" outlineLevel="1"/>
    <col min="11" max="11" width="17.42578125" hidden="1" customWidth="1" outlineLevel="1"/>
    <col min="12" max="12" width="21.7109375" style="3" hidden="1" customWidth="1" outlineLevel="1"/>
    <col min="13" max="13" width="15.5703125" customWidth="1" collapsed="1"/>
  </cols>
  <sheetData>
    <row r="1" spans="2:12" ht="15.75" thickBot="1" x14ac:dyDescent="0.3"/>
    <row r="2" spans="2:12" ht="15" customHeight="1" x14ac:dyDescent="0.25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4"/>
      <c r="C3" s="85"/>
      <c r="D3" s="85"/>
      <c r="E3" s="85"/>
      <c r="F3" s="85"/>
      <c r="G3" s="85"/>
      <c r="H3" s="85"/>
      <c r="I3" s="85"/>
      <c r="J3" s="85"/>
      <c r="K3" s="85"/>
      <c r="L3" s="86"/>
    </row>
    <row r="4" spans="2:12" x14ac:dyDescent="0.25">
      <c r="B4" s="84"/>
      <c r="C4" s="85"/>
      <c r="D4" s="85"/>
      <c r="E4" s="85"/>
      <c r="F4" s="85"/>
      <c r="G4" s="85"/>
      <c r="H4" s="85"/>
      <c r="I4" s="85"/>
      <c r="J4" s="85"/>
      <c r="K4" s="85"/>
      <c r="L4" s="86"/>
    </row>
    <row r="5" spans="2:12" ht="15.75" thickBot="1" x14ac:dyDescent="0.3">
      <c r="B5" s="87"/>
      <c r="C5" s="88"/>
      <c r="D5" s="88"/>
      <c r="E5" s="88"/>
      <c r="F5" s="88"/>
      <c r="G5" s="88"/>
      <c r="H5" s="88"/>
      <c r="I5" s="88"/>
      <c r="J5" s="88"/>
      <c r="K5" s="88"/>
      <c r="L5" s="89"/>
    </row>
    <row r="6" spans="2:12" s="5" customFormat="1" ht="15.75" customHeight="1" thickBot="1" x14ac:dyDescent="0.3">
      <c r="B6" s="90" t="s">
        <v>1</v>
      </c>
      <c r="C6" s="91"/>
      <c r="D6" s="91"/>
      <c r="E6" s="91"/>
      <c r="F6" s="91"/>
      <c r="G6" s="91"/>
      <c r="H6" s="91"/>
      <c r="I6" s="91"/>
      <c r="J6" s="91"/>
      <c r="K6" s="91"/>
      <c r="L6" s="4" t="s">
        <v>2</v>
      </c>
    </row>
    <row r="7" spans="2:12" s="5" customFormat="1" x14ac:dyDescent="0.25">
      <c r="B7" s="92"/>
      <c r="C7" s="92"/>
      <c r="D7" s="92"/>
      <c r="E7" s="92"/>
      <c r="F7" s="92"/>
      <c r="G7" s="92"/>
      <c r="H7" s="92"/>
      <c r="I7" s="92"/>
      <c r="J7" s="6"/>
      <c r="K7" s="6"/>
      <c r="L7" s="7"/>
    </row>
    <row r="8" spans="2:12" s="5" customFormat="1" ht="12.75" customHeight="1" x14ac:dyDescent="0.25">
      <c r="B8" s="8" t="s">
        <v>3</v>
      </c>
      <c r="C8" s="93" t="s">
        <v>4</v>
      </c>
      <c r="D8" s="93"/>
      <c r="E8" s="93"/>
      <c r="F8" s="8"/>
      <c r="G8" s="10"/>
      <c r="H8" s="8"/>
      <c r="I8" s="8"/>
      <c r="J8" s="6"/>
      <c r="K8" s="6"/>
      <c r="L8" s="7"/>
    </row>
    <row r="9" spans="2:12" s="5" customFormat="1" x14ac:dyDescent="0.25">
      <c r="B9" s="11" t="s">
        <v>5</v>
      </c>
      <c r="C9" s="9">
        <v>2026</v>
      </c>
      <c r="D9" s="12"/>
      <c r="E9" s="11"/>
      <c r="F9" s="11"/>
      <c r="G9" s="13"/>
      <c r="H9" s="11"/>
      <c r="I9" s="11"/>
      <c r="J9" s="6"/>
      <c r="K9" s="6"/>
      <c r="L9" s="7"/>
    </row>
    <row r="10" spans="2:12" s="5" customFormat="1" ht="13.5" x14ac:dyDescent="0.25">
      <c r="B10" s="14" t="s">
        <v>6</v>
      </c>
      <c r="C10" s="15">
        <v>46112</v>
      </c>
      <c r="D10" s="16"/>
      <c r="E10" s="14"/>
      <c r="F10" s="14"/>
      <c r="G10" s="17"/>
      <c r="H10" s="14"/>
      <c r="I10" s="14"/>
      <c r="L10" s="7"/>
    </row>
    <row r="11" spans="2:12" s="5" customFormat="1" ht="13.5" x14ac:dyDescent="0.25">
      <c r="D11" s="18"/>
      <c r="G11" s="19"/>
      <c r="L11" s="7"/>
    </row>
    <row r="12" spans="2:12" s="5" customFormat="1" x14ac:dyDescent="0.25">
      <c r="B12" s="94" t="s">
        <v>7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</row>
    <row r="13" spans="2:12" ht="16.5" customHeight="1" thickBot="1" x14ac:dyDescent="0.3">
      <c r="B13" s="80" t="s">
        <v>8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2:12" ht="21.75" customHeight="1" x14ac:dyDescent="0.25">
      <c r="B14" s="100" t="s">
        <v>9</v>
      </c>
      <c r="C14" s="102" t="s">
        <v>10</v>
      </c>
      <c r="D14" s="102" t="s">
        <v>11</v>
      </c>
      <c r="E14" s="102" t="s">
        <v>12</v>
      </c>
      <c r="F14" s="102" t="s">
        <v>13</v>
      </c>
      <c r="G14" s="104" t="s">
        <v>14</v>
      </c>
      <c r="H14" s="95" t="s">
        <v>15</v>
      </c>
      <c r="I14" s="96"/>
      <c r="J14" s="96"/>
      <c r="K14" s="97"/>
      <c r="L14" s="98" t="s">
        <v>16</v>
      </c>
    </row>
    <row r="15" spans="2:12" ht="24.75" customHeight="1" thickBot="1" x14ac:dyDescent="0.3">
      <c r="B15" s="101"/>
      <c r="C15" s="103"/>
      <c r="D15" s="103"/>
      <c r="E15" s="103"/>
      <c r="F15" s="103"/>
      <c r="G15" s="105"/>
      <c r="H15" s="20" t="s">
        <v>17</v>
      </c>
      <c r="I15" s="20" t="s">
        <v>18</v>
      </c>
      <c r="J15" s="20" t="s">
        <v>19</v>
      </c>
      <c r="K15" s="20" t="s">
        <v>20</v>
      </c>
      <c r="L15" s="99"/>
    </row>
    <row r="16" spans="2:12" x14ac:dyDescent="0.25">
      <c r="B16" s="35" t="s">
        <v>21</v>
      </c>
      <c r="C16" s="36">
        <v>15765827092.601837</v>
      </c>
      <c r="D16" s="36">
        <v>0</v>
      </c>
      <c r="E16" s="36">
        <v>0</v>
      </c>
      <c r="F16" s="36">
        <v>2218429444</v>
      </c>
      <c r="G16" s="37">
        <v>17984256536.601837</v>
      </c>
      <c r="H16" s="38">
        <f>+H17+H49</f>
        <v>4010831117</v>
      </c>
      <c r="I16" s="33">
        <f>+I17+I49</f>
        <v>0</v>
      </c>
      <c r="J16" s="33">
        <f>+J17+J49</f>
        <v>0</v>
      </c>
      <c r="K16" s="33">
        <f>+K17+K49</f>
        <v>0</v>
      </c>
      <c r="L16" s="39">
        <f>SUM(H16:K16)</f>
        <v>4010831117</v>
      </c>
    </row>
    <row r="17" spans="2:12" x14ac:dyDescent="0.25">
      <c r="B17" s="40" t="s">
        <v>22</v>
      </c>
      <c r="C17" s="32">
        <v>4733700149.6018381</v>
      </c>
      <c r="D17" s="32">
        <v>0</v>
      </c>
      <c r="E17" s="32">
        <v>0</v>
      </c>
      <c r="F17" s="32">
        <v>285415630</v>
      </c>
      <c r="G17" s="41">
        <v>5019115779.6018381</v>
      </c>
      <c r="H17" s="38">
        <f>+H18+H30+H47</f>
        <v>885727597</v>
      </c>
      <c r="I17" s="33">
        <f>+I18+I30+I47</f>
        <v>0</v>
      </c>
      <c r="J17" s="33">
        <f>+J18+J30+J47</f>
        <v>0</v>
      </c>
      <c r="K17" s="33">
        <f>+K18+K30+K47</f>
        <v>0</v>
      </c>
      <c r="L17" s="39">
        <f>SUM(H17:K17)</f>
        <v>885727597</v>
      </c>
    </row>
    <row r="18" spans="2:12" x14ac:dyDescent="0.25">
      <c r="B18" s="40" t="s">
        <v>23</v>
      </c>
      <c r="C18" s="22">
        <v>1308424808</v>
      </c>
      <c r="D18" s="22">
        <v>0</v>
      </c>
      <c r="E18" s="22">
        <v>0</v>
      </c>
      <c r="F18" s="22">
        <v>56430157</v>
      </c>
      <c r="G18" s="42">
        <v>1364854965</v>
      </c>
      <c r="H18" s="43">
        <f>SUM(H19:H29)</f>
        <v>289167382</v>
      </c>
      <c r="I18" s="23">
        <f>SUM(I19:I29)</f>
        <v>0</v>
      </c>
      <c r="J18" s="23">
        <f>SUM(J19:J29)</f>
        <v>0</v>
      </c>
      <c r="K18" s="23">
        <f>SUM(K19:K29)</f>
        <v>0</v>
      </c>
      <c r="L18" s="39">
        <f>SUM(H18:K18)</f>
        <v>289167382</v>
      </c>
    </row>
    <row r="19" spans="2:12" x14ac:dyDescent="0.25">
      <c r="B19" s="44" t="s">
        <v>24</v>
      </c>
      <c r="C19" s="27">
        <v>838473212</v>
      </c>
      <c r="D19" s="45"/>
      <c r="E19" s="46"/>
      <c r="F19" s="47">
        <v>12189087</v>
      </c>
      <c r="G19" s="48">
        <v>850662299</v>
      </c>
      <c r="H19" s="49">
        <f>+[12]RES!$Q$13</f>
        <v>189126243</v>
      </c>
      <c r="I19" s="28"/>
      <c r="J19" s="28"/>
      <c r="K19" s="31"/>
      <c r="L19" s="25">
        <f t="shared" ref="L19:L62" si="0">SUM(H19:K19)</f>
        <v>189126243</v>
      </c>
    </row>
    <row r="20" spans="2:12" x14ac:dyDescent="0.25">
      <c r="B20" s="44" t="s">
        <v>25</v>
      </c>
      <c r="C20" s="27">
        <v>3120000</v>
      </c>
      <c r="D20" s="45"/>
      <c r="E20" s="46"/>
      <c r="F20" s="47">
        <v>20923980</v>
      </c>
      <c r="G20" s="48">
        <v>24043980</v>
      </c>
      <c r="H20" s="49">
        <f>+[12]RES!$Q$14</f>
        <v>1818393</v>
      </c>
      <c r="I20" s="28"/>
      <c r="J20" s="28"/>
      <c r="K20" s="31"/>
      <c r="L20" s="25">
        <f t="shared" si="0"/>
        <v>1818393</v>
      </c>
    </row>
    <row r="21" spans="2:12" x14ac:dyDescent="0.25">
      <c r="B21" s="44" t="s">
        <v>26</v>
      </c>
      <c r="C21" s="27">
        <v>42552420</v>
      </c>
      <c r="D21" s="45"/>
      <c r="E21" s="46"/>
      <c r="F21" s="50">
        <v>2570997</v>
      </c>
      <c r="G21" s="48">
        <v>45123417</v>
      </c>
      <c r="H21" s="49">
        <f>+[12]RES!$Q$15</f>
        <v>8105383</v>
      </c>
      <c r="I21" s="28"/>
      <c r="J21" s="28"/>
      <c r="K21" s="31"/>
      <c r="L21" s="25">
        <f t="shared" si="0"/>
        <v>8105383</v>
      </c>
    </row>
    <row r="22" spans="2:12" x14ac:dyDescent="0.25">
      <c r="B22" s="44" t="s">
        <v>27</v>
      </c>
      <c r="C22" s="27">
        <v>70920716</v>
      </c>
      <c r="D22" s="45"/>
      <c r="E22" s="30"/>
      <c r="F22" s="29">
        <v>4284997</v>
      </c>
      <c r="G22" s="48">
        <v>75205713</v>
      </c>
      <c r="H22" s="49">
        <f>+[12]RES!$Q$16</f>
        <v>16245713</v>
      </c>
      <c r="I22" s="28"/>
      <c r="J22" s="28"/>
      <c r="K22" s="31"/>
      <c r="L22" s="25">
        <f t="shared" si="0"/>
        <v>16245713</v>
      </c>
    </row>
    <row r="23" spans="2:12" x14ac:dyDescent="0.25">
      <c r="B23" s="44" t="s">
        <v>28</v>
      </c>
      <c r="C23" s="27">
        <v>7540625</v>
      </c>
      <c r="D23" s="45"/>
      <c r="E23" s="30"/>
      <c r="F23" s="29">
        <v>0</v>
      </c>
      <c r="G23" s="48">
        <v>7540625</v>
      </c>
      <c r="H23" s="49">
        <f>+[12]RES!$Q$17</f>
        <v>0</v>
      </c>
      <c r="I23" s="28"/>
      <c r="J23" s="28"/>
      <c r="K23" s="31"/>
      <c r="L23" s="25">
        <f t="shared" si="0"/>
        <v>0</v>
      </c>
    </row>
    <row r="24" spans="2:12" x14ac:dyDescent="0.25">
      <c r="B24" s="44" t="s">
        <v>29</v>
      </c>
      <c r="C24" s="27">
        <v>70920716</v>
      </c>
      <c r="D24" s="45"/>
      <c r="E24" s="30"/>
      <c r="F24" s="29">
        <v>4284997</v>
      </c>
      <c r="G24" s="48">
        <v>75205713</v>
      </c>
      <c r="H24" s="49">
        <f>+[12]RES!$Q$18</f>
        <v>16245713</v>
      </c>
      <c r="I24" s="28"/>
      <c r="J24" s="28"/>
      <c r="K24" s="31"/>
      <c r="L24" s="25">
        <f t="shared" si="0"/>
        <v>16245713</v>
      </c>
    </row>
    <row r="25" spans="2:12" x14ac:dyDescent="0.25">
      <c r="B25" s="44" t="s">
        <v>30</v>
      </c>
      <c r="C25" s="27">
        <v>8510487</v>
      </c>
      <c r="D25" s="45"/>
      <c r="E25" s="30"/>
      <c r="F25" s="29">
        <v>514199</v>
      </c>
      <c r="G25" s="48">
        <v>9024686</v>
      </c>
      <c r="H25" s="49">
        <f>+[12]RES!$Q$19</f>
        <v>1864399</v>
      </c>
      <c r="I25" s="28"/>
      <c r="J25" s="28"/>
      <c r="K25" s="31"/>
      <c r="L25" s="25">
        <f t="shared" si="0"/>
        <v>1864399</v>
      </c>
    </row>
    <row r="26" spans="2:12" x14ac:dyDescent="0.25">
      <c r="B26" s="44" t="s">
        <v>31</v>
      </c>
      <c r="C26" s="27">
        <v>184985460</v>
      </c>
      <c r="D26" s="45"/>
      <c r="E26" s="30"/>
      <c r="F26" s="29">
        <v>8434764</v>
      </c>
      <c r="G26" s="48">
        <v>193420224</v>
      </c>
      <c r="H26" s="49">
        <f>+[12]RES!$Q$20</f>
        <v>40286938</v>
      </c>
      <c r="I26" s="28"/>
      <c r="J26" s="28"/>
      <c r="K26" s="31"/>
      <c r="L26" s="25">
        <f t="shared" si="0"/>
        <v>40286938</v>
      </c>
    </row>
    <row r="27" spans="2:12" x14ac:dyDescent="0.25">
      <c r="B27" s="44" t="s">
        <v>32</v>
      </c>
      <c r="C27" s="27">
        <v>36178296</v>
      </c>
      <c r="D27" s="45"/>
      <c r="E27" s="30"/>
      <c r="F27" s="29">
        <v>1434276</v>
      </c>
      <c r="G27" s="48">
        <v>37612572</v>
      </c>
      <c r="H27" s="49">
        <f>+[12]RES!$Q$21</f>
        <v>6876400</v>
      </c>
      <c r="I27" s="28"/>
      <c r="J27" s="28"/>
      <c r="K27" s="31"/>
      <c r="L27" s="25">
        <f t="shared" si="0"/>
        <v>6876400</v>
      </c>
    </row>
    <row r="28" spans="2:12" x14ac:dyDescent="0.25">
      <c r="B28" s="44" t="s">
        <v>33</v>
      </c>
      <c r="C28" s="27">
        <v>27133728</v>
      </c>
      <c r="D28" s="45"/>
      <c r="E28" s="30"/>
      <c r="F28" s="29">
        <v>1075716</v>
      </c>
      <c r="G28" s="48">
        <v>28209444</v>
      </c>
      <c r="H28" s="49">
        <f>+[12]RES!$Q$22</f>
        <v>5158100</v>
      </c>
      <c r="I28" s="28"/>
      <c r="J28" s="28"/>
      <c r="K28" s="31"/>
      <c r="L28" s="25">
        <f t="shared" si="0"/>
        <v>5158100</v>
      </c>
    </row>
    <row r="29" spans="2:12" x14ac:dyDescent="0.25">
      <c r="B29" s="44" t="s">
        <v>34</v>
      </c>
      <c r="C29" s="27">
        <v>18089148</v>
      </c>
      <c r="D29" s="45"/>
      <c r="E29" s="30"/>
      <c r="F29" s="29">
        <v>717144</v>
      </c>
      <c r="G29" s="48">
        <v>18806292</v>
      </c>
      <c r="H29" s="49">
        <f>+[12]RES!$Q$23</f>
        <v>3440100</v>
      </c>
      <c r="I29" s="28"/>
      <c r="J29" s="28"/>
      <c r="K29" s="31"/>
      <c r="L29" s="25">
        <f t="shared" si="0"/>
        <v>3440100</v>
      </c>
    </row>
    <row r="30" spans="2:12" x14ac:dyDescent="0.25">
      <c r="B30" s="40" t="s">
        <v>35</v>
      </c>
      <c r="C30" s="32">
        <v>2929572316</v>
      </c>
      <c r="D30" s="32">
        <v>0</v>
      </c>
      <c r="E30" s="32">
        <v>0</v>
      </c>
      <c r="F30" s="32">
        <v>228985473</v>
      </c>
      <c r="G30" s="41">
        <v>3158557789</v>
      </c>
      <c r="H30" s="38">
        <f>SUM(H31:H46)</f>
        <v>527078669</v>
      </c>
      <c r="I30" s="33">
        <f>SUM(I31:I46)</f>
        <v>0</v>
      </c>
      <c r="J30" s="33">
        <f>SUM(J31:J46)</f>
        <v>0</v>
      </c>
      <c r="K30" s="33">
        <f>SUM(K31:K46)</f>
        <v>0</v>
      </c>
      <c r="L30" s="24">
        <f t="shared" si="0"/>
        <v>527078669</v>
      </c>
    </row>
    <row r="31" spans="2:12" x14ac:dyDescent="0.25">
      <c r="B31" s="44" t="s">
        <v>36</v>
      </c>
      <c r="C31" s="27">
        <v>1244575884</v>
      </c>
      <c r="D31" s="45"/>
      <c r="E31" s="30"/>
      <c r="F31" s="29">
        <v>34067401</v>
      </c>
      <c r="G31" s="48">
        <v>1278643285</v>
      </c>
      <c r="H31" s="49">
        <f>+[12]RES!$Q$28</f>
        <v>105766694</v>
      </c>
      <c r="I31" s="28"/>
      <c r="J31" s="28"/>
      <c r="K31" s="31"/>
      <c r="L31" s="25">
        <f t="shared" si="0"/>
        <v>105766694</v>
      </c>
    </row>
    <row r="32" spans="2:12" x14ac:dyDescent="0.25">
      <c r="B32" s="44" t="s">
        <v>37</v>
      </c>
      <c r="C32" s="27">
        <v>44136509</v>
      </c>
      <c r="D32" s="45"/>
      <c r="E32" s="30"/>
      <c r="F32" s="29">
        <v>0</v>
      </c>
      <c r="G32" s="48">
        <v>44136509</v>
      </c>
      <c r="H32" s="49">
        <f>+[12]RES!$Q$29</f>
        <v>15562490</v>
      </c>
      <c r="I32" s="28"/>
      <c r="J32" s="28"/>
      <c r="K32" s="31"/>
      <c r="L32" s="25">
        <f t="shared" si="0"/>
        <v>15562490</v>
      </c>
    </row>
    <row r="33" spans="2:12" x14ac:dyDescent="0.25">
      <c r="B33" s="44" t="s">
        <v>38</v>
      </c>
      <c r="C33" s="27">
        <v>39766162</v>
      </c>
      <c r="D33" s="45"/>
      <c r="E33" s="30"/>
      <c r="F33" s="29">
        <v>0</v>
      </c>
      <c r="G33" s="48">
        <v>39766162</v>
      </c>
      <c r="H33" s="49">
        <f>+[12]RES!$Q$30</f>
        <v>32327491</v>
      </c>
      <c r="I33" s="28"/>
      <c r="J33" s="28"/>
      <c r="K33" s="31"/>
      <c r="L33" s="25">
        <f t="shared" si="0"/>
        <v>32327491</v>
      </c>
    </row>
    <row r="34" spans="2:12" x14ac:dyDescent="0.25">
      <c r="B34" s="44" t="s">
        <v>39</v>
      </c>
      <c r="C34" s="27">
        <v>105514555</v>
      </c>
      <c r="D34" s="45"/>
      <c r="E34" s="30"/>
      <c r="F34" s="29">
        <v>13424400</v>
      </c>
      <c r="G34" s="48">
        <v>118938955</v>
      </c>
      <c r="H34" s="49">
        <f>+[12]RES!$Q$31</f>
        <v>23712747</v>
      </c>
      <c r="I34" s="28"/>
      <c r="J34" s="28"/>
      <c r="K34" s="31"/>
      <c r="L34" s="25">
        <f t="shared" si="0"/>
        <v>23712747</v>
      </c>
    </row>
    <row r="35" spans="2:12" x14ac:dyDescent="0.25">
      <c r="B35" s="44" t="s">
        <v>40</v>
      </c>
      <c r="C35" s="27">
        <v>8399539</v>
      </c>
      <c r="D35" s="45"/>
      <c r="E35" s="30"/>
      <c r="F35" s="29">
        <v>0</v>
      </c>
      <c r="G35" s="48">
        <v>8399539</v>
      </c>
      <c r="H35" s="49">
        <f>+[12]RES!$Q$32</f>
        <v>1405200</v>
      </c>
      <c r="I35" s="28"/>
      <c r="J35" s="28"/>
      <c r="K35" s="31"/>
      <c r="L35" s="25">
        <f t="shared" si="0"/>
        <v>1405200</v>
      </c>
    </row>
    <row r="36" spans="2:12" x14ac:dyDescent="0.25">
      <c r="B36" s="44" t="s">
        <v>41</v>
      </c>
      <c r="C36" s="27">
        <v>763814308</v>
      </c>
      <c r="D36" s="45"/>
      <c r="E36" s="30"/>
      <c r="F36" s="50">
        <v>165575418</v>
      </c>
      <c r="G36" s="48">
        <v>929389726</v>
      </c>
      <c r="H36" s="49">
        <f>+[12]RES!$Q$33</f>
        <v>235523671</v>
      </c>
      <c r="I36" s="28"/>
      <c r="J36" s="28"/>
      <c r="K36" s="31"/>
      <c r="L36" s="25">
        <f t="shared" si="0"/>
        <v>235523671</v>
      </c>
    </row>
    <row r="37" spans="2:12" x14ac:dyDescent="0.25">
      <c r="B37" s="44" t="s">
        <v>42</v>
      </c>
      <c r="C37" s="27">
        <v>44486257</v>
      </c>
      <c r="D37" s="45"/>
      <c r="E37" s="30"/>
      <c r="F37" s="29">
        <v>0</v>
      </c>
      <c r="G37" s="48">
        <v>44486257</v>
      </c>
      <c r="H37" s="49">
        <f>+[12]RES!$Q$34</f>
        <v>5223383</v>
      </c>
      <c r="I37" s="28"/>
      <c r="J37" s="28"/>
      <c r="K37" s="31"/>
      <c r="L37" s="25">
        <f t="shared" si="0"/>
        <v>5223383</v>
      </c>
    </row>
    <row r="38" spans="2:12" x14ac:dyDescent="0.25">
      <c r="B38" s="44" t="s">
        <v>43</v>
      </c>
      <c r="C38" s="27">
        <v>7992614</v>
      </c>
      <c r="D38" s="45"/>
      <c r="E38" s="30"/>
      <c r="F38" s="29">
        <v>0</v>
      </c>
      <c r="G38" s="48">
        <v>7992614</v>
      </c>
      <c r="H38" s="49">
        <f>+[12]RES!$Q$35</f>
        <v>0</v>
      </c>
      <c r="I38" s="28"/>
      <c r="J38" s="28"/>
      <c r="K38" s="31"/>
      <c r="L38" s="25">
        <f t="shared" si="0"/>
        <v>0</v>
      </c>
    </row>
    <row r="39" spans="2:12" x14ac:dyDescent="0.25">
      <c r="B39" s="44" t="s">
        <v>44</v>
      </c>
      <c r="C39" s="27">
        <v>27277016</v>
      </c>
      <c r="D39" s="45"/>
      <c r="E39" s="30"/>
      <c r="F39" s="29">
        <v>0</v>
      </c>
      <c r="G39" s="48">
        <v>27277016</v>
      </c>
      <c r="H39" s="49">
        <f>+[12]RES!$Q$36</f>
        <v>3403088</v>
      </c>
      <c r="I39" s="28"/>
      <c r="J39" s="28"/>
      <c r="K39" s="31"/>
      <c r="L39" s="25">
        <f t="shared" si="0"/>
        <v>3403088</v>
      </c>
    </row>
    <row r="40" spans="2:12" x14ac:dyDescent="0.25">
      <c r="B40" s="44" t="s">
        <v>45</v>
      </c>
      <c r="C40" s="27">
        <v>217076331</v>
      </c>
      <c r="D40" s="45"/>
      <c r="E40" s="30"/>
      <c r="F40" s="29">
        <v>0</v>
      </c>
      <c r="G40" s="48">
        <v>217076331</v>
      </c>
      <c r="H40" s="49">
        <f>+[12]RES!$Q$37</f>
        <v>69848381</v>
      </c>
      <c r="I40" s="28"/>
      <c r="J40" s="28"/>
      <c r="K40" s="31"/>
      <c r="L40" s="25">
        <f t="shared" si="0"/>
        <v>69848381</v>
      </c>
    </row>
    <row r="41" spans="2:12" x14ac:dyDescent="0.25">
      <c r="B41" s="44" t="s">
        <v>46</v>
      </c>
      <c r="C41" s="27">
        <v>34018900</v>
      </c>
      <c r="D41" s="45"/>
      <c r="E41" s="30"/>
      <c r="F41" s="29">
        <v>0</v>
      </c>
      <c r="G41" s="48">
        <v>34018900</v>
      </c>
      <c r="H41" s="49">
        <f>+[12]RES!$Q$38</f>
        <v>3748066</v>
      </c>
      <c r="I41" s="28"/>
      <c r="J41" s="28"/>
      <c r="K41" s="31"/>
      <c r="L41" s="25">
        <f t="shared" si="0"/>
        <v>3748066</v>
      </c>
    </row>
    <row r="42" spans="2:12" x14ac:dyDescent="0.25">
      <c r="B42" s="44" t="s">
        <v>47</v>
      </c>
      <c r="C42" s="27">
        <v>25080676</v>
      </c>
      <c r="D42" s="45"/>
      <c r="E42" s="30"/>
      <c r="F42" s="29">
        <v>0</v>
      </c>
      <c r="G42" s="48">
        <v>25080676</v>
      </c>
      <c r="H42" s="49">
        <f>+[12]RES!$Q$39</f>
        <v>0</v>
      </c>
      <c r="I42" s="28"/>
      <c r="J42" s="28"/>
      <c r="K42" s="31"/>
      <c r="L42" s="25">
        <f t="shared" si="0"/>
        <v>0</v>
      </c>
    </row>
    <row r="43" spans="2:12" x14ac:dyDescent="0.25">
      <c r="B43" s="44" t="s">
        <v>48</v>
      </c>
      <c r="C43" s="27">
        <v>68735825</v>
      </c>
      <c r="D43" s="45"/>
      <c r="E43" s="30"/>
      <c r="F43" s="29">
        <v>6918254</v>
      </c>
      <c r="G43" s="48">
        <v>75654079</v>
      </c>
      <c r="H43" s="49">
        <f>+[12]RES!$Q$40</f>
        <v>17595010</v>
      </c>
      <c r="I43" s="28"/>
      <c r="J43" s="28"/>
      <c r="K43" s="31"/>
      <c r="L43" s="25">
        <f t="shared" si="0"/>
        <v>17595010</v>
      </c>
    </row>
    <row r="44" spans="2:12" x14ac:dyDescent="0.25">
      <c r="B44" s="44" t="s">
        <v>49</v>
      </c>
      <c r="C44" s="27">
        <v>53898547</v>
      </c>
      <c r="D44" s="45"/>
      <c r="E44" s="30"/>
      <c r="F44" s="29">
        <v>9000000</v>
      </c>
      <c r="G44" s="48">
        <v>62898547</v>
      </c>
      <c r="H44" s="49">
        <f>+[12]RES!$Q$41</f>
        <v>12962448</v>
      </c>
      <c r="I44" s="28"/>
      <c r="J44" s="28"/>
      <c r="K44" s="31"/>
      <c r="L44" s="25">
        <f t="shared" si="0"/>
        <v>12962448</v>
      </c>
    </row>
    <row r="45" spans="2:12" ht="16.149999999999999" customHeight="1" x14ac:dyDescent="0.25">
      <c r="B45" s="44" t="s">
        <v>50</v>
      </c>
      <c r="C45" s="27">
        <v>210343739</v>
      </c>
      <c r="D45" s="45"/>
      <c r="E45" s="30"/>
      <c r="F45" s="29">
        <v>0</v>
      </c>
      <c r="G45" s="48">
        <v>210343739</v>
      </c>
      <c r="H45" s="49">
        <f>+[12]RES!$Q$42</f>
        <v>0</v>
      </c>
      <c r="I45" s="28"/>
      <c r="J45" s="28"/>
      <c r="K45" s="31"/>
      <c r="L45" s="25">
        <f t="shared" si="0"/>
        <v>0</v>
      </c>
    </row>
    <row r="46" spans="2:12" x14ac:dyDescent="0.25">
      <c r="B46" s="44" t="s">
        <v>51</v>
      </c>
      <c r="C46" s="27">
        <v>34455454</v>
      </c>
      <c r="D46" s="45"/>
      <c r="E46" s="30"/>
      <c r="F46" s="29">
        <v>0</v>
      </c>
      <c r="G46" s="48">
        <v>34455454</v>
      </c>
      <c r="H46" s="49">
        <f>+[12]RES!$Q$43</f>
        <v>0</v>
      </c>
      <c r="I46" s="28"/>
      <c r="J46" s="28"/>
      <c r="K46" s="31"/>
      <c r="L46" s="25">
        <f t="shared" si="0"/>
        <v>0</v>
      </c>
    </row>
    <row r="47" spans="2:12" x14ac:dyDescent="0.25">
      <c r="B47" s="40" t="s">
        <v>52</v>
      </c>
      <c r="C47" s="32">
        <v>495703025.60183853</v>
      </c>
      <c r="D47" s="32">
        <v>0</v>
      </c>
      <c r="E47" s="32">
        <v>0</v>
      </c>
      <c r="F47" s="32">
        <v>0</v>
      </c>
      <c r="G47" s="41">
        <v>495703025.60183853</v>
      </c>
      <c r="H47" s="38">
        <f>SUM(H48:H48)</f>
        <v>69481546</v>
      </c>
      <c r="I47" s="33">
        <f>SUM(I48:I48)</f>
        <v>0</v>
      </c>
      <c r="J47" s="33">
        <f>SUM(J48:J48)</f>
        <v>0</v>
      </c>
      <c r="K47" s="33">
        <f>SUM(K48:K48)</f>
        <v>0</v>
      </c>
      <c r="L47" s="24">
        <f t="shared" si="0"/>
        <v>69481546</v>
      </c>
    </row>
    <row r="48" spans="2:12" x14ac:dyDescent="0.25">
      <c r="B48" s="44" t="s">
        <v>53</v>
      </c>
      <c r="C48" s="27">
        <v>495703025.60183853</v>
      </c>
      <c r="D48" s="30">
        <v>0</v>
      </c>
      <c r="E48" s="30"/>
      <c r="F48" s="30"/>
      <c r="G48" s="48">
        <v>495703025.60183853</v>
      </c>
      <c r="H48" s="49">
        <f>+[12]RES!$Q$46</f>
        <v>69481546</v>
      </c>
      <c r="I48" s="28"/>
      <c r="J48" s="28"/>
      <c r="K48" s="31"/>
      <c r="L48" s="25">
        <f t="shared" si="0"/>
        <v>69481546</v>
      </c>
    </row>
    <row r="49" spans="2:12" s="21" customFormat="1" x14ac:dyDescent="0.25">
      <c r="B49" s="40" t="s">
        <v>54</v>
      </c>
      <c r="C49" s="32">
        <v>11032126943</v>
      </c>
      <c r="D49" s="32">
        <v>0</v>
      </c>
      <c r="E49" s="32">
        <v>0</v>
      </c>
      <c r="F49" s="32">
        <v>1933013814</v>
      </c>
      <c r="G49" s="41">
        <v>12965140757</v>
      </c>
      <c r="H49" s="38">
        <f>SUM(H50:H51)</f>
        <v>3125103520</v>
      </c>
      <c r="I49" s="33">
        <f>+I50</f>
        <v>0</v>
      </c>
      <c r="J49" s="33">
        <f>+J50</f>
        <v>0</v>
      </c>
      <c r="K49" s="33">
        <f>+K50</f>
        <v>0</v>
      </c>
      <c r="L49" s="24">
        <f t="shared" si="0"/>
        <v>3125103520</v>
      </c>
    </row>
    <row r="50" spans="2:12" x14ac:dyDescent="0.25">
      <c r="B50" s="44" t="s">
        <v>55</v>
      </c>
      <c r="C50" s="27">
        <v>6895079135</v>
      </c>
      <c r="D50" s="45"/>
      <c r="E50" s="30"/>
      <c r="F50" s="30">
        <v>1208133371</v>
      </c>
      <c r="G50" s="48">
        <v>8103212506</v>
      </c>
      <c r="H50" s="49">
        <f>+[12]FUN!$M$52</f>
        <v>1953189700</v>
      </c>
      <c r="I50" s="28"/>
      <c r="J50" s="28"/>
      <c r="K50" s="31"/>
      <c r="L50" s="34">
        <f t="shared" si="0"/>
        <v>1953189700</v>
      </c>
    </row>
    <row r="51" spans="2:12" x14ac:dyDescent="0.25">
      <c r="B51" s="44" t="s">
        <v>56</v>
      </c>
      <c r="C51" s="27">
        <v>4137047808</v>
      </c>
      <c r="D51" s="45"/>
      <c r="E51" s="30"/>
      <c r="F51" s="30">
        <v>724880443</v>
      </c>
      <c r="G51" s="48">
        <v>4861928251</v>
      </c>
      <c r="H51" s="49">
        <f>+[12]FUN!$M$53</f>
        <v>1171913820</v>
      </c>
      <c r="I51" s="31"/>
      <c r="J51" s="31"/>
      <c r="K51" s="31"/>
      <c r="L51" s="34">
        <f t="shared" si="0"/>
        <v>1171913820</v>
      </c>
    </row>
    <row r="52" spans="2:12" x14ac:dyDescent="0.25">
      <c r="B52" s="40" t="s">
        <v>57</v>
      </c>
      <c r="C52" s="32">
        <v>99248711630.789719</v>
      </c>
      <c r="D52" s="32">
        <v>0</v>
      </c>
      <c r="E52" s="32">
        <v>-1177740</v>
      </c>
      <c r="F52" s="32">
        <v>3213234991.3005853</v>
      </c>
      <c r="G52" s="41">
        <v>102460768882.0903</v>
      </c>
      <c r="H52" s="38">
        <f>+H53+H79</f>
        <v>16188351809</v>
      </c>
      <c r="I52" s="33">
        <f>+I53+I79</f>
        <v>0</v>
      </c>
      <c r="J52" s="33">
        <f>+J53+J79</f>
        <v>0</v>
      </c>
      <c r="K52" s="33">
        <f>+K53+K79</f>
        <v>0</v>
      </c>
      <c r="L52" s="39">
        <f>SUM(H52:K52)</f>
        <v>16188351809</v>
      </c>
    </row>
    <row r="53" spans="2:12" ht="23.25" x14ac:dyDescent="0.25">
      <c r="B53" s="51" t="s">
        <v>58</v>
      </c>
      <c r="C53" s="32">
        <v>21275498222</v>
      </c>
      <c r="D53" s="32">
        <v>0</v>
      </c>
      <c r="E53" s="32">
        <v>-1177740</v>
      </c>
      <c r="F53" s="32">
        <v>741876557.39999998</v>
      </c>
      <c r="G53" s="41">
        <v>22016197039.400002</v>
      </c>
      <c r="H53" s="38">
        <f t="shared" ref="H53:K53" si="1">+H54+H66</f>
        <v>4653740381</v>
      </c>
      <c r="I53" s="33">
        <f t="shared" si="1"/>
        <v>0</v>
      </c>
      <c r="J53" s="33">
        <f t="shared" si="1"/>
        <v>0</v>
      </c>
      <c r="K53" s="33">
        <f t="shared" si="1"/>
        <v>0</v>
      </c>
      <c r="L53" s="39">
        <f t="shared" ref="L53:L54" si="2">SUM(H53:K53)</f>
        <v>4653740381</v>
      </c>
    </row>
    <row r="54" spans="2:12" x14ac:dyDescent="0.25">
      <c r="B54" s="40" t="s">
        <v>59</v>
      </c>
      <c r="C54" s="32">
        <v>11427821844</v>
      </c>
      <c r="D54" s="32">
        <v>0</v>
      </c>
      <c r="E54" s="32">
        <v>-1177740</v>
      </c>
      <c r="F54" s="32">
        <v>126070743</v>
      </c>
      <c r="G54" s="41">
        <v>11552714847</v>
      </c>
      <c r="H54" s="38">
        <f t="shared" ref="H54:K54" si="3">SUM(H55:H65)</f>
        <v>2744440003</v>
      </c>
      <c r="I54" s="33">
        <f t="shared" si="3"/>
        <v>0</v>
      </c>
      <c r="J54" s="33">
        <f t="shared" si="3"/>
        <v>0</v>
      </c>
      <c r="K54" s="33">
        <f t="shared" si="3"/>
        <v>0</v>
      </c>
      <c r="L54" s="39">
        <f t="shared" si="2"/>
        <v>2744440003</v>
      </c>
    </row>
    <row r="55" spans="2:12" x14ac:dyDescent="0.25">
      <c r="B55" s="44" t="s">
        <v>24</v>
      </c>
      <c r="C55" s="27">
        <v>7547605128</v>
      </c>
      <c r="D55" s="45"/>
      <c r="E55" s="30"/>
      <c r="F55" s="29">
        <v>58116428</v>
      </c>
      <c r="G55" s="48">
        <v>7605721556</v>
      </c>
      <c r="H55" s="49">
        <f>+[12]RES!$Q$54</f>
        <v>1811385534</v>
      </c>
      <c r="I55" s="28"/>
      <c r="J55" s="28"/>
      <c r="K55" s="31"/>
      <c r="L55" s="25">
        <f t="shared" si="0"/>
        <v>1811385534</v>
      </c>
    </row>
    <row r="56" spans="2:12" x14ac:dyDescent="0.25">
      <c r="B56" s="44" t="s">
        <v>25</v>
      </c>
      <c r="C56" s="27">
        <v>28080000</v>
      </c>
      <c r="D56" s="45"/>
      <c r="E56" s="29">
        <v>-1177740</v>
      </c>
      <c r="F56" s="29"/>
      <c r="G56" s="48">
        <v>26902260</v>
      </c>
      <c r="H56" s="49">
        <f>+[12]RES!$Q$55</f>
        <v>5695973</v>
      </c>
      <c r="I56" s="28"/>
      <c r="J56" s="28"/>
      <c r="K56" s="31"/>
      <c r="L56" s="25">
        <f t="shared" si="0"/>
        <v>5695973</v>
      </c>
    </row>
    <row r="57" spans="2:12" x14ac:dyDescent="0.25">
      <c r="B57" s="44" t="s">
        <v>26</v>
      </c>
      <c r="C57" s="27">
        <v>383040101</v>
      </c>
      <c r="D57" s="45"/>
      <c r="E57" s="30"/>
      <c r="F57" s="29">
        <v>2878937</v>
      </c>
      <c r="G57" s="48">
        <v>385919038</v>
      </c>
      <c r="H57" s="49">
        <f>+[12]RES!$Q$56</f>
        <v>78562464</v>
      </c>
      <c r="I57" s="28"/>
      <c r="J57" s="28"/>
      <c r="K57" s="31"/>
      <c r="L57" s="25">
        <f t="shared" si="0"/>
        <v>78562464</v>
      </c>
    </row>
    <row r="58" spans="2:12" x14ac:dyDescent="0.25">
      <c r="B58" s="44" t="s">
        <v>27</v>
      </c>
      <c r="C58" s="27">
        <v>558678736</v>
      </c>
      <c r="D58" s="45"/>
      <c r="E58" s="30"/>
      <c r="F58" s="29">
        <v>16234605</v>
      </c>
      <c r="G58" s="48">
        <v>574913341</v>
      </c>
      <c r="H58" s="49">
        <f>+[12]RES!$Q$57</f>
        <v>144010921</v>
      </c>
      <c r="I58" s="28"/>
      <c r="J58" s="28"/>
      <c r="K58" s="31"/>
      <c r="L58" s="25">
        <f t="shared" si="0"/>
        <v>144010921</v>
      </c>
    </row>
    <row r="59" spans="2:12" x14ac:dyDescent="0.25">
      <c r="B59" s="44" t="s">
        <v>28</v>
      </c>
      <c r="C59" s="27">
        <v>9695089</v>
      </c>
      <c r="D59" s="45"/>
      <c r="E59" s="30"/>
      <c r="F59" s="29">
        <v>0</v>
      </c>
      <c r="G59" s="48">
        <v>9695089</v>
      </c>
      <c r="H59" s="49">
        <f>+[12]RES!$Q$58</f>
        <v>0</v>
      </c>
      <c r="I59" s="28"/>
      <c r="J59" s="28"/>
      <c r="K59" s="31"/>
      <c r="L59" s="25">
        <f t="shared" si="0"/>
        <v>0</v>
      </c>
    </row>
    <row r="60" spans="2:12" x14ac:dyDescent="0.25">
      <c r="B60" s="44" t="s">
        <v>29</v>
      </c>
      <c r="C60" s="27">
        <v>558678736</v>
      </c>
      <c r="D60" s="45"/>
      <c r="E60" s="30"/>
      <c r="F60" s="29">
        <v>16234605</v>
      </c>
      <c r="G60" s="48">
        <v>574913341</v>
      </c>
      <c r="H60" s="49">
        <f>+[12]RES!$Q$59</f>
        <v>144021242</v>
      </c>
      <c r="I60" s="28"/>
      <c r="J60" s="28"/>
      <c r="K60" s="31"/>
      <c r="L60" s="25">
        <f t="shared" si="0"/>
        <v>144021242</v>
      </c>
    </row>
    <row r="61" spans="2:12" x14ac:dyDescent="0.25">
      <c r="B61" s="44" t="s">
        <v>30</v>
      </c>
      <c r="C61" s="27">
        <v>67041446</v>
      </c>
      <c r="D61" s="45"/>
      <c r="E61" s="30"/>
      <c r="F61" s="29">
        <v>1948157</v>
      </c>
      <c r="G61" s="48">
        <v>68989603</v>
      </c>
      <c r="H61" s="49">
        <f>+[12]RES!$Q$60</f>
        <v>16785330</v>
      </c>
      <c r="I61" s="28"/>
      <c r="J61" s="28"/>
      <c r="K61" s="31"/>
      <c r="L61" s="25">
        <f t="shared" si="0"/>
        <v>16785330</v>
      </c>
    </row>
    <row r="62" spans="2:12" x14ac:dyDescent="0.25">
      <c r="B62" s="44" t="s">
        <v>31</v>
      </c>
      <c r="C62" s="27">
        <v>1569812564</v>
      </c>
      <c r="D62" s="45"/>
      <c r="E62" s="30"/>
      <c r="F62" s="29">
        <v>21065007</v>
      </c>
      <c r="G62" s="48">
        <v>1590877571</v>
      </c>
      <c r="H62" s="49">
        <f>+[12]RES!$Q$61</f>
        <v>380811539</v>
      </c>
      <c r="I62" s="28"/>
      <c r="J62" s="28"/>
      <c r="K62" s="31"/>
      <c r="L62" s="34">
        <f t="shared" si="0"/>
        <v>380811539</v>
      </c>
    </row>
    <row r="63" spans="2:12" x14ac:dyDescent="0.25">
      <c r="B63" s="44" t="s">
        <v>32</v>
      </c>
      <c r="C63" s="27">
        <v>313417728</v>
      </c>
      <c r="D63" s="45"/>
      <c r="E63" s="30"/>
      <c r="F63" s="29">
        <v>4263576</v>
      </c>
      <c r="G63" s="48">
        <v>317681304</v>
      </c>
      <c r="H63" s="49">
        <f>+[12]RES!$Q$62</f>
        <v>72439400</v>
      </c>
      <c r="I63" s="28"/>
      <c r="J63" s="28"/>
      <c r="K63" s="31"/>
      <c r="L63" s="34">
        <f t="shared" ref="L63:L96" si="4">SUM(H63:K63)</f>
        <v>72439400</v>
      </c>
    </row>
    <row r="64" spans="2:12" x14ac:dyDescent="0.25">
      <c r="B64" s="44" t="s">
        <v>33</v>
      </c>
      <c r="C64" s="27">
        <v>235063380</v>
      </c>
      <c r="D64" s="45"/>
      <c r="E64" s="30"/>
      <c r="F64" s="29">
        <v>3197664</v>
      </c>
      <c r="G64" s="48">
        <v>238261044</v>
      </c>
      <c r="H64" s="49">
        <f>+[12]RES!$Q$63</f>
        <v>54430700</v>
      </c>
      <c r="I64" s="28"/>
      <c r="J64" s="28"/>
      <c r="K64" s="31"/>
      <c r="L64" s="34">
        <f t="shared" si="4"/>
        <v>54430700</v>
      </c>
    </row>
    <row r="65" spans="2:13" x14ac:dyDescent="0.25">
      <c r="B65" s="44" t="s">
        <v>34</v>
      </c>
      <c r="C65" s="27">
        <v>156708936</v>
      </c>
      <c r="D65" s="45"/>
      <c r="E65" s="30"/>
      <c r="F65" s="29">
        <v>2131764</v>
      </c>
      <c r="G65" s="48">
        <v>158840700</v>
      </c>
      <c r="H65" s="49">
        <f>+[12]RES!$Q$64</f>
        <v>36296900</v>
      </c>
      <c r="I65" s="28"/>
      <c r="J65" s="28"/>
      <c r="K65" s="31"/>
      <c r="L65" s="34">
        <f t="shared" si="4"/>
        <v>36296900</v>
      </c>
    </row>
    <row r="66" spans="2:13" x14ac:dyDescent="0.25">
      <c r="B66" s="40" t="s">
        <v>60</v>
      </c>
      <c r="C66" s="32">
        <v>9847676378</v>
      </c>
      <c r="D66" s="32">
        <v>0</v>
      </c>
      <c r="E66" s="32">
        <v>0</v>
      </c>
      <c r="F66" s="32">
        <v>615805814.39999998</v>
      </c>
      <c r="G66" s="41">
        <v>10463482192.4</v>
      </c>
      <c r="H66" s="38">
        <f t="shared" ref="H66:K66" si="5">SUM(H67:H78)</f>
        <v>1909300378</v>
      </c>
      <c r="I66" s="33">
        <f t="shared" si="5"/>
        <v>0</v>
      </c>
      <c r="J66" s="33">
        <f t="shared" si="5"/>
        <v>0</v>
      </c>
      <c r="K66" s="33">
        <f t="shared" si="5"/>
        <v>0</v>
      </c>
      <c r="L66" s="24">
        <f>SUM(H66:K66)</f>
        <v>1909300378</v>
      </c>
      <c r="M66" s="52"/>
    </row>
    <row r="67" spans="2:13" x14ac:dyDescent="0.25">
      <c r="B67" s="44" t="s">
        <v>36</v>
      </c>
      <c r="C67" s="27">
        <v>444977680</v>
      </c>
      <c r="D67" s="30">
        <v>0</v>
      </c>
      <c r="E67" s="30"/>
      <c r="F67" s="30"/>
      <c r="G67" s="48">
        <v>444977680</v>
      </c>
      <c r="H67" s="49">
        <f>+[12]RES!$Q$70</f>
        <v>2913120</v>
      </c>
      <c r="I67" s="28"/>
      <c r="J67" s="28"/>
      <c r="K67" s="31"/>
      <c r="L67" s="34">
        <f t="shared" si="4"/>
        <v>2913120</v>
      </c>
    </row>
    <row r="68" spans="2:13" x14ac:dyDescent="0.25">
      <c r="B68" s="44" t="s">
        <v>37</v>
      </c>
      <c r="C68" s="27">
        <v>1876070</v>
      </c>
      <c r="D68" s="30">
        <v>0</v>
      </c>
      <c r="E68" s="30"/>
      <c r="F68" s="29"/>
      <c r="G68" s="48">
        <v>1876070</v>
      </c>
      <c r="H68" s="49"/>
      <c r="I68" s="28"/>
      <c r="J68" s="28"/>
      <c r="K68" s="31"/>
      <c r="L68" s="25">
        <f t="shared" si="4"/>
        <v>0</v>
      </c>
    </row>
    <row r="69" spans="2:13" x14ac:dyDescent="0.25">
      <c r="B69" s="44" t="s">
        <v>38</v>
      </c>
      <c r="C69" s="27">
        <v>17000000</v>
      </c>
      <c r="D69" s="30">
        <v>0</v>
      </c>
      <c r="E69" s="30"/>
      <c r="F69" s="29"/>
      <c r="G69" s="48">
        <v>17000000</v>
      </c>
      <c r="H69" s="49"/>
      <c r="I69" s="28"/>
      <c r="J69" s="28"/>
      <c r="K69" s="31"/>
      <c r="L69" s="25">
        <f t="shared" si="4"/>
        <v>0</v>
      </c>
    </row>
    <row r="70" spans="2:13" x14ac:dyDescent="0.25">
      <c r="B70" s="44" t="s">
        <v>39</v>
      </c>
      <c r="C70" s="27">
        <v>80265545</v>
      </c>
      <c r="D70" s="45"/>
      <c r="E70" s="30"/>
      <c r="F70" s="29">
        <v>7000000</v>
      </c>
      <c r="G70" s="48">
        <v>87265545</v>
      </c>
      <c r="H70" s="49">
        <f>+[12]RES!$Q$73</f>
        <v>23884509</v>
      </c>
      <c r="I70" s="28"/>
      <c r="J70" s="28"/>
      <c r="K70" s="31"/>
      <c r="L70" s="25">
        <f t="shared" si="4"/>
        <v>23884509</v>
      </c>
    </row>
    <row r="71" spans="2:13" x14ac:dyDescent="0.25">
      <c r="B71" s="44" t="s">
        <v>40</v>
      </c>
      <c r="C71" s="27">
        <v>16760308</v>
      </c>
      <c r="D71" s="45"/>
      <c r="E71" s="30"/>
      <c r="F71" s="29">
        <v>0</v>
      </c>
      <c r="G71" s="48">
        <v>16760308</v>
      </c>
      <c r="H71" s="49">
        <f>+[12]RES!$Q$74</f>
        <v>3133800</v>
      </c>
      <c r="I71" s="28"/>
      <c r="J71" s="28"/>
      <c r="K71" s="31"/>
      <c r="L71" s="25">
        <f t="shared" si="4"/>
        <v>3133800</v>
      </c>
    </row>
    <row r="72" spans="2:13" x14ac:dyDescent="0.25">
      <c r="B72" s="44" t="s">
        <v>41</v>
      </c>
      <c r="C72" s="27">
        <v>8196512233</v>
      </c>
      <c r="D72" s="45"/>
      <c r="E72" s="30"/>
      <c r="F72" s="50">
        <v>592912646.39999998</v>
      </c>
      <c r="G72" s="53">
        <v>8789424879.3999996</v>
      </c>
      <c r="H72" s="49">
        <f>+[12]RES!$Q$75</f>
        <v>1644549494</v>
      </c>
      <c r="I72" s="28"/>
      <c r="J72" s="28"/>
      <c r="K72" s="31"/>
      <c r="L72" s="25">
        <f t="shared" si="4"/>
        <v>1644549494</v>
      </c>
      <c r="M72" s="52"/>
    </row>
    <row r="73" spans="2:13" x14ac:dyDescent="0.25">
      <c r="B73" s="44" t="s">
        <v>42</v>
      </c>
      <c r="C73" s="27">
        <v>27326002</v>
      </c>
      <c r="D73" s="30">
        <v>0</v>
      </c>
      <c r="E73" s="30"/>
      <c r="F73" s="47"/>
      <c r="G73" s="53">
        <v>27326002</v>
      </c>
      <c r="H73" s="49">
        <f>+[12]RES!$Q$76</f>
        <v>6950688</v>
      </c>
      <c r="I73" s="28"/>
      <c r="J73" s="28"/>
      <c r="K73" s="31"/>
      <c r="L73" s="25"/>
    </row>
    <row r="74" spans="2:13" x14ac:dyDescent="0.25">
      <c r="B74" s="44" t="s">
        <v>61</v>
      </c>
      <c r="C74" s="27">
        <v>53475862</v>
      </c>
      <c r="D74" s="30">
        <v>0</v>
      </c>
      <c r="E74" s="30"/>
      <c r="F74" s="47"/>
      <c r="G74" s="53">
        <v>53475862</v>
      </c>
      <c r="H74" s="49">
        <f>+[12]RES!$Q$78</f>
        <v>3763000</v>
      </c>
      <c r="I74" s="28"/>
      <c r="J74" s="28"/>
      <c r="K74" s="31"/>
      <c r="L74" s="25">
        <f t="shared" si="4"/>
        <v>3763000</v>
      </c>
    </row>
    <row r="75" spans="2:13" x14ac:dyDescent="0.25">
      <c r="B75" s="44" t="s">
        <v>45</v>
      </c>
      <c r="C75" s="27">
        <v>120000000</v>
      </c>
      <c r="D75" s="30"/>
      <c r="E75" s="30"/>
      <c r="F75" s="47"/>
      <c r="G75" s="53">
        <v>120000000</v>
      </c>
      <c r="H75" s="49">
        <f>+[12]RES!$Q$79</f>
        <v>20405446</v>
      </c>
      <c r="I75" s="28"/>
      <c r="J75" s="28"/>
      <c r="K75" s="31"/>
      <c r="L75" s="25">
        <f t="shared" si="4"/>
        <v>20405446</v>
      </c>
    </row>
    <row r="76" spans="2:13" x14ac:dyDescent="0.25">
      <c r="B76" s="44" t="s">
        <v>46</v>
      </c>
      <c r="C76" s="27">
        <v>787443940</v>
      </c>
      <c r="D76" s="30">
        <v>0</v>
      </c>
      <c r="E76" s="30"/>
      <c r="F76" s="29"/>
      <c r="G76" s="48">
        <v>787443940</v>
      </c>
      <c r="H76" s="49">
        <f>+[12]RES!$Q$80</f>
        <v>181066254</v>
      </c>
      <c r="I76" s="28"/>
      <c r="J76" s="28"/>
      <c r="K76" s="31"/>
      <c r="L76" s="25">
        <f t="shared" si="4"/>
        <v>181066254</v>
      </c>
    </row>
    <row r="77" spans="2:13" x14ac:dyDescent="0.25">
      <c r="B77" s="44" t="s">
        <v>48</v>
      </c>
      <c r="C77" s="27">
        <v>61538738</v>
      </c>
      <c r="D77" s="45"/>
      <c r="E77" s="30"/>
      <c r="F77" s="29">
        <v>3393168</v>
      </c>
      <c r="G77" s="48">
        <v>64931906</v>
      </c>
      <c r="H77" s="49">
        <f>+[12]RES!$Q$82</f>
        <v>11357803</v>
      </c>
      <c r="I77" s="28"/>
      <c r="J77" s="28"/>
      <c r="K77" s="31"/>
      <c r="L77" s="25">
        <f t="shared" si="4"/>
        <v>11357803</v>
      </c>
    </row>
    <row r="78" spans="2:13" x14ac:dyDescent="0.25">
      <c r="B78" s="44" t="s">
        <v>49</v>
      </c>
      <c r="C78" s="27">
        <v>40500000</v>
      </c>
      <c r="D78" s="45"/>
      <c r="E78" s="30"/>
      <c r="F78" s="29">
        <v>12500000</v>
      </c>
      <c r="G78" s="48">
        <v>53000000</v>
      </c>
      <c r="H78" s="54">
        <f>+[12]RES!$Q$83</f>
        <v>11276264</v>
      </c>
      <c r="I78" s="31"/>
      <c r="J78" s="31"/>
      <c r="K78" s="31"/>
      <c r="L78" s="25">
        <f t="shared" si="4"/>
        <v>11276264</v>
      </c>
    </row>
    <row r="79" spans="2:13" x14ac:dyDescent="0.25">
      <c r="B79" s="40" t="s">
        <v>62</v>
      </c>
      <c r="C79" s="32">
        <v>77973213408.789719</v>
      </c>
      <c r="D79" s="32">
        <v>0</v>
      </c>
      <c r="E79" s="32">
        <v>0</v>
      </c>
      <c r="F79" s="32">
        <v>2471358433.9005852</v>
      </c>
      <c r="G79" s="41">
        <v>80444571842.690308</v>
      </c>
      <c r="H79" s="38">
        <f>+H80+H83+H86+H90</f>
        <v>11534611428</v>
      </c>
      <c r="I79" s="33">
        <f>+I80+I83+I86+I90</f>
        <v>0</v>
      </c>
      <c r="J79" s="33">
        <f>+J80+J83+J86+J90</f>
        <v>0</v>
      </c>
      <c r="K79" s="33">
        <f>+K80+K83+K86+K90</f>
        <v>0</v>
      </c>
      <c r="L79" s="39">
        <f t="shared" si="4"/>
        <v>11534611428</v>
      </c>
    </row>
    <row r="80" spans="2:13" ht="34.5" x14ac:dyDescent="0.25">
      <c r="B80" s="51" t="s">
        <v>63</v>
      </c>
      <c r="C80" s="32">
        <v>1955132009.7790675</v>
      </c>
      <c r="D80" s="32">
        <v>0</v>
      </c>
      <c r="E80" s="32">
        <v>0</v>
      </c>
      <c r="F80" s="32">
        <v>0</v>
      </c>
      <c r="G80" s="41">
        <v>1955132009.7790675</v>
      </c>
      <c r="H80" s="38">
        <f>SUM(H81:H82)</f>
        <v>289651748</v>
      </c>
      <c r="I80" s="33">
        <f>SUM(I81:I82)</f>
        <v>0</v>
      </c>
      <c r="J80" s="33">
        <f>SUM(J81:J82)</f>
        <v>0</v>
      </c>
      <c r="K80" s="33">
        <f>SUM(K81:K82)</f>
        <v>0</v>
      </c>
      <c r="L80" s="39">
        <f t="shared" si="4"/>
        <v>289651748</v>
      </c>
    </row>
    <row r="81" spans="2:12" s="21" customFormat="1" x14ac:dyDescent="0.25">
      <c r="B81" s="55" t="s">
        <v>64</v>
      </c>
      <c r="C81" s="26">
        <v>723767286.11230898</v>
      </c>
      <c r="D81" s="46">
        <v>0</v>
      </c>
      <c r="E81" s="46"/>
      <c r="F81" s="46"/>
      <c r="G81" s="56">
        <v>723767286.11230898</v>
      </c>
      <c r="H81" s="57">
        <f>+'[12]01'!$Q$47</f>
        <v>41455909</v>
      </c>
      <c r="I81" s="58"/>
      <c r="J81" s="58"/>
      <c r="K81" s="59"/>
      <c r="L81" s="60">
        <f t="shared" si="4"/>
        <v>41455909</v>
      </c>
    </row>
    <row r="82" spans="2:12" ht="34.5" x14ac:dyDescent="0.25">
      <c r="B82" s="55" t="s">
        <v>65</v>
      </c>
      <c r="C82" s="26">
        <v>1231364723.6667585</v>
      </c>
      <c r="D82" s="30">
        <v>0</v>
      </c>
      <c r="E82" s="30"/>
      <c r="F82" s="30"/>
      <c r="G82" s="56">
        <v>1231364723.6667585</v>
      </c>
      <c r="H82" s="57">
        <f>+'[12]01'!$Q$51</f>
        <v>248195839</v>
      </c>
      <c r="I82" s="58"/>
      <c r="J82" s="58"/>
      <c r="K82" s="59"/>
      <c r="L82" s="34">
        <f>SUM(H82:K82)</f>
        <v>248195839</v>
      </c>
    </row>
    <row r="83" spans="2:12" s="21" customFormat="1" ht="23.25" x14ac:dyDescent="0.25">
      <c r="B83" s="51" t="s">
        <v>66</v>
      </c>
      <c r="C83" s="32">
        <v>27709698531.545956</v>
      </c>
      <c r="D83" s="32">
        <v>0</v>
      </c>
      <c r="E83" s="32">
        <v>0</v>
      </c>
      <c r="F83" s="32">
        <v>416500000.2371521</v>
      </c>
      <c r="G83" s="41">
        <v>28126198531.783108</v>
      </c>
      <c r="H83" s="38">
        <f>+H84+H85</f>
        <v>4053387211</v>
      </c>
      <c r="I83" s="33">
        <f>+I84+I85</f>
        <v>0</v>
      </c>
      <c r="J83" s="33">
        <f>+J84+J85</f>
        <v>0</v>
      </c>
      <c r="K83" s="33">
        <f>+K84+K85</f>
        <v>0</v>
      </c>
      <c r="L83" s="39">
        <f t="shared" ref="L83:L91" si="6">SUM(H83:K83)</f>
        <v>4053387211</v>
      </c>
    </row>
    <row r="84" spans="2:12" s="21" customFormat="1" ht="23.25" x14ac:dyDescent="0.25">
      <c r="B84" s="55" t="s">
        <v>67</v>
      </c>
      <c r="C84" s="26">
        <v>23428339912.762852</v>
      </c>
      <c r="D84" s="61"/>
      <c r="E84" s="26"/>
      <c r="F84" s="26">
        <v>416500000.2371521</v>
      </c>
      <c r="G84" s="56">
        <v>23844839913.000004</v>
      </c>
      <c r="H84" s="57">
        <f>+'[12]02'!$Q$47</f>
        <v>3238508702</v>
      </c>
      <c r="I84" s="58"/>
      <c r="J84" s="58"/>
      <c r="K84" s="58"/>
      <c r="L84" s="60">
        <f t="shared" si="6"/>
        <v>3238508702</v>
      </c>
    </row>
    <row r="85" spans="2:12" s="21" customFormat="1" ht="34.5" x14ac:dyDescent="0.25">
      <c r="B85" s="55" t="s">
        <v>68</v>
      </c>
      <c r="C85" s="26">
        <v>4281358618.7831035</v>
      </c>
      <c r="D85" s="61"/>
      <c r="E85" s="62"/>
      <c r="F85" s="62"/>
      <c r="G85" s="56">
        <v>4281358618.7831035</v>
      </c>
      <c r="H85" s="57">
        <f>+'[12]02'!$Q$52</f>
        <v>814878509</v>
      </c>
      <c r="I85" s="58"/>
      <c r="J85" s="58"/>
      <c r="K85" s="58"/>
      <c r="L85" s="60">
        <f t="shared" si="6"/>
        <v>814878509</v>
      </c>
    </row>
    <row r="86" spans="2:12" x14ac:dyDescent="0.25">
      <c r="B86" s="40" t="s">
        <v>69</v>
      </c>
      <c r="C86" s="32">
        <v>18198019065</v>
      </c>
      <c r="D86" s="32">
        <v>0</v>
      </c>
      <c r="E86" s="32">
        <v>0</v>
      </c>
      <c r="F86" s="32">
        <v>0</v>
      </c>
      <c r="G86" s="41">
        <v>18198019065</v>
      </c>
      <c r="H86" s="38">
        <f t="shared" ref="H86:K86" si="7">SUM(H87:H89)</f>
        <v>1746343125</v>
      </c>
      <c r="I86" s="33">
        <f t="shared" si="7"/>
        <v>0</v>
      </c>
      <c r="J86" s="33">
        <f t="shared" si="7"/>
        <v>0</v>
      </c>
      <c r="K86" s="33">
        <f t="shared" si="7"/>
        <v>0</v>
      </c>
      <c r="L86" s="39">
        <f t="shared" si="6"/>
        <v>1746343125</v>
      </c>
    </row>
    <row r="87" spans="2:12" s="21" customFormat="1" ht="34.5" x14ac:dyDescent="0.25">
      <c r="B87" s="55" t="s">
        <v>70</v>
      </c>
      <c r="C87" s="26">
        <v>2850151859</v>
      </c>
      <c r="D87" s="26">
        <v>0</v>
      </c>
      <c r="E87" s="26">
        <v>0</v>
      </c>
      <c r="F87" s="26">
        <v>0</v>
      </c>
      <c r="G87" s="56">
        <v>2850151859</v>
      </c>
      <c r="H87" s="57">
        <f>+'[12]03'!$Q$47</f>
        <v>300136807</v>
      </c>
      <c r="I87" s="58">
        <f>SUM(I88:I89)</f>
        <v>0</v>
      </c>
      <c r="J87" s="58">
        <f>SUM(J88:J89)</f>
        <v>0</v>
      </c>
      <c r="K87" s="58">
        <f>SUM(K88:K89)</f>
        <v>0</v>
      </c>
      <c r="L87" s="60">
        <f t="shared" si="6"/>
        <v>300136807</v>
      </c>
    </row>
    <row r="88" spans="2:12" s="21" customFormat="1" x14ac:dyDescent="0.25">
      <c r="B88" s="55" t="s">
        <v>71</v>
      </c>
      <c r="C88" s="26">
        <v>9985831919</v>
      </c>
      <c r="D88" s="46">
        <v>0</v>
      </c>
      <c r="E88" s="46"/>
      <c r="F88" s="46"/>
      <c r="G88" s="56">
        <v>9985831919</v>
      </c>
      <c r="H88" s="57">
        <f>+'[12]03'!$Q$52</f>
        <v>1038148929</v>
      </c>
      <c r="I88" s="58"/>
      <c r="J88" s="58"/>
      <c r="K88" s="63"/>
      <c r="L88" s="60">
        <f t="shared" si="6"/>
        <v>1038148929</v>
      </c>
    </row>
    <row r="89" spans="2:12" s="21" customFormat="1" ht="23.25" x14ac:dyDescent="0.25">
      <c r="B89" s="55" t="s">
        <v>72</v>
      </c>
      <c r="C89" s="26">
        <v>5362035287</v>
      </c>
      <c r="D89" s="46"/>
      <c r="E89" s="46"/>
      <c r="F89" s="46"/>
      <c r="G89" s="56">
        <v>5362035287</v>
      </c>
      <c r="H89" s="57">
        <f>+'[12]03'!$Q$57</f>
        <v>408057389</v>
      </c>
      <c r="I89" s="58"/>
      <c r="J89" s="58"/>
      <c r="K89" s="63"/>
      <c r="L89" s="60">
        <f t="shared" si="6"/>
        <v>408057389</v>
      </c>
    </row>
    <row r="90" spans="2:12" s="21" customFormat="1" x14ac:dyDescent="0.25">
      <c r="B90" s="51" t="s">
        <v>73</v>
      </c>
      <c r="C90" s="32">
        <v>30110363802.464691</v>
      </c>
      <c r="D90" s="32">
        <v>0</v>
      </c>
      <c r="E90" s="32">
        <v>0</v>
      </c>
      <c r="F90" s="32">
        <v>2054858433.6634331</v>
      </c>
      <c r="G90" s="41">
        <v>32165222236.128124</v>
      </c>
      <c r="H90" s="38">
        <f>SUM(H91)</f>
        <v>5445229344</v>
      </c>
      <c r="I90" s="33">
        <f>SUM(I91:I91)</f>
        <v>0</v>
      </c>
      <c r="J90" s="33">
        <f>SUM(J91:J91)</f>
        <v>0</v>
      </c>
      <c r="K90" s="33">
        <f>SUM(K91:K91)</f>
        <v>0</v>
      </c>
      <c r="L90" s="39">
        <f t="shared" si="6"/>
        <v>5445229344</v>
      </c>
    </row>
    <row r="91" spans="2:12" s="21" customFormat="1" ht="23.25" x14ac:dyDescent="0.25">
      <c r="B91" s="55" t="s">
        <v>74</v>
      </c>
      <c r="C91" s="26">
        <v>30110363802.464691</v>
      </c>
      <c r="D91" s="61"/>
      <c r="E91" s="50"/>
      <c r="F91" s="50">
        <v>2054858433.6634331</v>
      </c>
      <c r="G91" s="56">
        <v>32165222236.128124</v>
      </c>
      <c r="H91" s="57">
        <f>+'[12]0408'!$M$47</f>
        <v>5445229344</v>
      </c>
      <c r="I91" s="58"/>
      <c r="J91" s="58"/>
      <c r="K91" s="59"/>
      <c r="L91" s="60">
        <f t="shared" si="6"/>
        <v>5445229344</v>
      </c>
    </row>
    <row r="92" spans="2:12" ht="23.25" x14ac:dyDescent="0.25">
      <c r="B92" s="51" t="s">
        <v>75</v>
      </c>
      <c r="C92" s="32">
        <v>115014538724.39156</v>
      </c>
      <c r="D92" s="32">
        <v>0</v>
      </c>
      <c r="E92" s="64">
        <v>-1177740</v>
      </c>
      <c r="F92" s="64">
        <v>5431664435.3005848</v>
      </c>
      <c r="G92" s="41">
        <v>120445025418.69214</v>
      </c>
      <c r="H92" s="38">
        <f t="shared" ref="H92:K92" si="8">+H16+H52</f>
        <v>20199182926</v>
      </c>
      <c r="I92" s="33">
        <f t="shared" si="8"/>
        <v>0</v>
      </c>
      <c r="J92" s="33">
        <f t="shared" si="8"/>
        <v>0</v>
      </c>
      <c r="K92" s="33">
        <f t="shared" si="8"/>
        <v>0</v>
      </c>
      <c r="L92" s="39">
        <f>SUM(H92:K92)</f>
        <v>20199182926</v>
      </c>
    </row>
    <row r="93" spans="2:12" ht="24.75" customHeight="1" x14ac:dyDescent="0.25">
      <c r="B93" s="65" t="str">
        <f>+'[13]Anexo No. 3 Presupt Gtos MOD'!B143</f>
        <v>RESERVA PARA FUTUROS GASTOS DE FUNCIONAMIENTO  E INVERSIÓN</v>
      </c>
      <c r="C93" s="62">
        <v>13700816598.463387</v>
      </c>
      <c r="D93" s="62">
        <v>20887463797</v>
      </c>
      <c r="E93" s="66">
        <v>1177740</v>
      </c>
      <c r="F93" s="66">
        <v>-5431664435.3005848</v>
      </c>
      <c r="G93" s="67">
        <v>29157793700.162804</v>
      </c>
      <c r="I93" s="68"/>
      <c r="J93" s="68"/>
      <c r="K93" s="68"/>
      <c r="L93" s="69"/>
    </row>
    <row r="94" spans="2:12" ht="24.75" customHeight="1" x14ac:dyDescent="0.25">
      <c r="B94" s="65" t="str">
        <f>+'[13]Anexo No. 3 Presupt Gtos MOD'!B144</f>
        <v>TOTAL FONDOS DE EMERGENCIA FNP Y EPPC</v>
      </c>
      <c r="C94" s="62">
        <v>29525330659.095001</v>
      </c>
      <c r="D94" s="70">
        <v>0</v>
      </c>
      <c r="E94" s="71"/>
      <c r="F94" s="71"/>
      <c r="G94" s="56">
        <v>29525330659.095001</v>
      </c>
      <c r="H94" s="72"/>
      <c r="I94" s="68"/>
      <c r="J94" s="68"/>
      <c r="K94" s="68"/>
      <c r="L94" s="69"/>
    </row>
    <row r="95" spans="2:12" ht="23.25" x14ac:dyDescent="0.25">
      <c r="B95" s="51" t="s">
        <v>76</v>
      </c>
      <c r="C95" s="32">
        <v>43226147257.558388</v>
      </c>
      <c r="D95" s="32">
        <v>20887463797</v>
      </c>
      <c r="E95" s="64">
        <v>1177740</v>
      </c>
      <c r="F95" s="64">
        <v>-5431664435.3005848</v>
      </c>
      <c r="G95" s="41">
        <v>58683124359.257805</v>
      </c>
      <c r="H95" s="38">
        <f>+H93+H94</f>
        <v>0</v>
      </c>
      <c r="I95" s="33">
        <f>+I93+I94</f>
        <v>0</v>
      </c>
      <c r="J95" s="33">
        <f>+J93+J94</f>
        <v>0</v>
      </c>
      <c r="K95" s="33">
        <f>+K93+K94</f>
        <v>0</v>
      </c>
      <c r="L95" s="73">
        <f t="shared" ref="L95" si="9">+L93+L94</f>
        <v>0</v>
      </c>
    </row>
    <row r="96" spans="2:12" ht="15.75" thickBot="1" x14ac:dyDescent="0.3">
      <c r="B96" s="74" t="s">
        <v>77</v>
      </c>
      <c r="C96" s="75">
        <v>158240685981.94995</v>
      </c>
      <c r="D96" s="75">
        <v>20887463797</v>
      </c>
      <c r="E96" s="75">
        <v>0</v>
      </c>
      <c r="F96" s="75">
        <v>0</v>
      </c>
      <c r="G96" s="76">
        <v>179128149778.94995</v>
      </c>
      <c r="H96" s="77">
        <f>+H92+H95</f>
        <v>20199182926</v>
      </c>
      <c r="I96" s="78">
        <f t="shared" ref="I96:J96" si="10">+I92+I95</f>
        <v>0</v>
      </c>
      <c r="J96" s="78">
        <f t="shared" si="10"/>
        <v>0</v>
      </c>
      <c r="K96" s="78">
        <f>+K92+K95</f>
        <v>0</v>
      </c>
      <c r="L96" s="79">
        <f t="shared" si="4"/>
        <v>20199182926</v>
      </c>
    </row>
    <row r="97" spans="3:10" x14ac:dyDescent="0.25">
      <c r="C97" s="2"/>
      <c r="H97" s="52"/>
      <c r="I97" s="52"/>
      <c r="J97" s="52"/>
    </row>
    <row r="98" spans="3:10" x14ac:dyDescent="0.25">
      <c r="C98" s="2"/>
      <c r="D98" s="2"/>
    </row>
    <row r="99" spans="3:10" x14ac:dyDescent="0.25">
      <c r="C99" s="2"/>
      <c r="D99" s="52"/>
    </row>
    <row r="100" spans="3:10" x14ac:dyDescent="0.25">
      <c r="C100" s="2"/>
    </row>
    <row r="101" spans="3:10" x14ac:dyDescent="0.25">
      <c r="C101" s="2"/>
    </row>
    <row r="102" spans="3:10" x14ac:dyDescent="0.25">
      <c r="C102" s="2"/>
    </row>
    <row r="103" spans="3:10" x14ac:dyDescent="0.25">
      <c r="C103" s="2"/>
    </row>
    <row r="104" spans="3:10" x14ac:dyDescent="0.25">
      <c r="C104" s="2"/>
    </row>
    <row r="105" spans="3:10" x14ac:dyDescent="0.25">
      <c r="C105" s="2"/>
    </row>
    <row r="106" spans="3:10" x14ac:dyDescent="0.25">
      <c r="C106" s="2"/>
    </row>
    <row r="107" spans="3:10" x14ac:dyDescent="0.25">
      <c r="C107" s="2"/>
    </row>
    <row r="108" spans="3:10" x14ac:dyDescent="0.25">
      <c r="C108" s="2"/>
    </row>
    <row r="109" spans="3:10" x14ac:dyDescent="0.25">
      <c r="C109" s="2"/>
    </row>
    <row r="110" spans="3:10" x14ac:dyDescent="0.25">
      <c r="C110" s="2"/>
    </row>
    <row r="111" spans="3:10" x14ac:dyDescent="0.25">
      <c r="C111" s="2"/>
    </row>
    <row r="112" spans="3:10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</sheetData>
  <mergeCells count="14">
    <mergeCell ref="H14:K14"/>
    <mergeCell ref="L14:L15"/>
    <mergeCell ref="B14:B15"/>
    <mergeCell ref="C14:C15"/>
    <mergeCell ref="D14:D15"/>
    <mergeCell ref="E14:E15"/>
    <mergeCell ref="F14:F15"/>
    <mergeCell ref="G14:G15"/>
    <mergeCell ref="B13:L13"/>
    <mergeCell ref="B2:L5"/>
    <mergeCell ref="B6:K6"/>
    <mergeCell ref="B7:I7"/>
    <mergeCell ref="C8:E8"/>
    <mergeCell ref="B12:L12"/>
  </mergeCells>
  <pageMargins left="0.7" right="0.7" top="0.75" bottom="0.75" header="0.3" footer="0.3"/>
  <pageSetup scale="33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13 Sgto Trimes-1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2026-07-29T14:37:35Z</dcterms:created>
  <dcterms:modified xsi:type="dcterms:W3CDTF">2026-07-29T14:47:26Z</dcterms:modified>
</cp:coreProperties>
</file>