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Año 2026\Actualizaciones ley transparencia\4.2 Ejecución Presupuestal\"/>
    </mc:Choice>
  </mc:AlternateContent>
  <xr:revisionPtr revIDLastSave="0" documentId="13_ncr:1_{B2B74793-9DF6-4C11-8A89-391571E762D1}" xr6:coauthVersionLast="47" xr6:coauthVersionMax="47" xr10:uidLastSave="{00000000-0000-0000-0000-000000000000}"/>
  <bookViews>
    <workbookView xWindow="-120" yWindow="-120" windowWidth="29040" windowHeight="15720" xr2:uid="{10802FE3-0C45-43CB-94C0-74123A28B9D3}"/>
  </bookViews>
  <sheets>
    <sheet name="Anexo No. 8 Ejecución Ptal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xlnm._FilterDatabase" hidden="1">#REF!</definedName>
    <definedName name="ANEXO" localSheetId="0" hidden="1">'[1]Inversión total en programas'!$A$50:$IV$50,'[1]Inversión total en programas'!$A$60:$IV$63</definedName>
    <definedName name="ANEXO" hidden="1">'[2]Inversión total en programas'!$A$50:$IV$50,'[2]Inversión total en programas'!$A$60:$IV$63</definedName>
    <definedName name="AR">'[3]Anexo 1 Minagricultura'!#REF!</definedName>
    <definedName name="_xlnm.Print_Area">#REF!</definedName>
    <definedName name="AREAS">#REF!</definedName>
    <definedName name="ASISCALLCENTER">#REF!</definedName>
    <definedName name="ASISCONTABPPC">#REF!</definedName>
    <definedName name="ASISDESPACHOS">#REF!</definedName>
    <definedName name="ASISICA">#REF!</definedName>
    <definedName name="AUXBODEGA">#REF!</definedName>
    <definedName name="cabezas" localSheetId="0">'[4]Anexo 1 Minagricultura'!#REF!</definedName>
    <definedName name="cabezas">'[5]Anexo 1 Minagricultura'!#REF!</definedName>
    <definedName name="CABEZAS_PROYEC">'[3]Anexo 1 Minagricultura'!#REF!</definedName>
    <definedName name="CONTRATOS">#REF!</definedName>
    <definedName name="CUOTAPPC2005">'[6]Anexo 1'!#REF!</definedName>
    <definedName name="CUOTAPPC2013">'[6]Anexo 1'!#REF!</definedName>
    <definedName name="CUOTAPPC203">'[6]Anexo 1'!#REF!</definedName>
    <definedName name="DIAG_PPC">#REF!</definedName>
    <definedName name="DIRECCION">[7]consecutivo!$M$9:$M$13</definedName>
    <definedName name="DISTRIBUIDOR">#REF!</definedName>
    <definedName name="Dólar">#REF!</definedName>
    <definedName name="eeeee">'[6]Ejecución ingresos 2023'!#REF!</definedName>
    <definedName name="EPPC">'[6]Anexo 1'!$C$50</definedName>
    <definedName name="Euro">#REF!</definedName>
    <definedName name="FDGFDG">#REF!</definedName>
    <definedName name="FECHA_DE_RECIBIDO" localSheetId="0">[8]BASE!$E$3:$E$177</definedName>
    <definedName name="FECHA_DE_RECIBIDO">[9]BASE!$E$3:$E$177</definedName>
    <definedName name="FOMENTO">'[6]Anexo 1'!$C$49</definedName>
    <definedName name="FOMENTOS" localSheetId="0">'[10]Anexo 1 Minagricultura'!$C$51</definedName>
    <definedName name="FOMENTOS">'[11]Anexo 1 Minagricultura'!$C$51</definedName>
    <definedName name="fondo">#REF!</definedName>
    <definedName name="GTOSEPPC">#REF!</definedName>
    <definedName name="HONORAUDI_JURIDIC">#REF!</definedName>
    <definedName name="HONTOTAL">#REF!</definedName>
    <definedName name="Incremento">#REF!</definedName>
    <definedName name="Inflación">#REF!</definedName>
    <definedName name="JORTIZ">#REF!</definedName>
    <definedName name="LABORATORIOS">#REF!</definedName>
    <definedName name="NOMBDISTRI">#REF!</definedName>
    <definedName name="ojo">#REF!</definedName>
    <definedName name="Pasajes">#REF!</definedName>
    <definedName name="ppc">'[6]Anexo 1'!$D$11</definedName>
    <definedName name="RESERV_FUTU">#REF!</definedName>
    <definedName name="Resumeningresos" hidden="1">'[12]Inversión total en programas'!$A$50:$IV$50,'[12]Inversión total en programas'!$A$60:$IV$63</definedName>
    <definedName name="saldo">'[6]Ejecución ingresos 2023'!#REF!</definedName>
    <definedName name="saldos">'[6]Ejecución ingresos 2023'!#REF!</definedName>
    <definedName name="SUPERA2004">'[6]Anexo 1'!#REF!</definedName>
    <definedName name="SUPERA2005">'[6]Anexo 1'!#REF!</definedName>
    <definedName name="SUPERA2010" localSheetId="0">'[13]Anexo 1 Minagricultura'!$C$21</definedName>
    <definedName name="SUPERA2010">'[14]Anexo 1 Minagricultura'!$C$21</definedName>
    <definedName name="SUPERA2012">'[6]Anexo 1'!#REF!</definedName>
    <definedName name="SUPERAVIT">#REF!</definedName>
    <definedName name="SUPERAVIT2005_FNP">#REF!</definedName>
    <definedName name="SUPERAVITPPC_2005">#REF!</definedName>
    <definedName name="TIPOS">#REF!</definedName>
    <definedName name="_xlnm.Print_Titles">#REF!</definedName>
    <definedName name="VTAS2005">'[6]Anexo 1'!$D$28</definedName>
    <definedName name="xx" localSheetId="0">[15]Ingresos!$C$19</definedName>
    <definedName name="xx">[16]Ingresos!$C$19</definedName>
    <definedName name="Z_4099E833_BB74_4680_85C9_A6CF399D1CE2_.wvu.Cols" hidden="1">#REF!,#REF!,#REF!,#REF!</definedName>
    <definedName name="Z_4099E833_BB74_4680_85C9_A6CF399D1CE2_.wvu.FilterData" hidden="1">#REF!</definedName>
    <definedName name="Z_4099E833_BB74_4680_85C9_A6CF399D1CE2_.wvu.PrintArea" hidden="1">#REF!</definedName>
    <definedName name="Z_4099E833_BB74_4680_85C9_A6CF399D1CE2_.wvu.PrintTitles" hidden="1">#REF!</definedName>
    <definedName name="Z_4099E833_BB74_4680_85C9_A6CF399D1CE2_.wvu.Rows" hidden="1">#REF!,#REF!</definedName>
    <definedName name="ZFRONTERA">'[17]Ingresos 2014'!#REF!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98" i="1" l="1"/>
  <c r="G98" i="1"/>
  <c r="L97" i="1"/>
  <c r="G97" i="1"/>
  <c r="L95" i="1"/>
  <c r="G95" i="1"/>
  <c r="B95" i="1"/>
  <c r="B94" i="1"/>
  <c r="L93" i="1"/>
  <c r="G93" i="1"/>
  <c r="B93" i="1"/>
  <c r="L92" i="1"/>
  <c r="G92" i="1"/>
  <c r="B92" i="1"/>
  <c r="L91" i="1"/>
  <c r="G91" i="1"/>
  <c r="B91" i="1"/>
  <c r="L90" i="1"/>
  <c r="G90" i="1"/>
  <c r="B90" i="1"/>
  <c r="L89" i="1"/>
  <c r="G89" i="1"/>
  <c r="B89" i="1"/>
  <c r="L88" i="1"/>
  <c r="G88" i="1"/>
  <c r="B88" i="1"/>
  <c r="L87" i="1"/>
  <c r="B87" i="1"/>
  <c r="L86" i="1"/>
  <c r="G86" i="1"/>
  <c r="B86" i="1"/>
  <c r="L85" i="1"/>
  <c r="G85" i="1"/>
  <c r="B85" i="1"/>
  <c r="F84" i="1"/>
  <c r="F83" i="1" s="1"/>
  <c r="L84" i="1"/>
  <c r="B84" i="1"/>
  <c r="J83" i="1"/>
  <c r="H83" i="1"/>
  <c r="L82" i="1"/>
  <c r="G82" i="1"/>
  <c r="B82" i="1"/>
  <c r="L81" i="1"/>
  <c r="G81" i="1"/>
  <c r="B81" i="1"/>
  <c r="L80" i="1"/>
  <c r="B80" i="1"/>
  <c r="L79" i="1"/>
  <c r="G79" i="1"/>
  <c r="B79" i="1"/>
  <c r="L78" i="1"/>
  <c r="G78" i="1"/>
  <c r="B78" i="1"/>
  <c r="L77" i="1"/>
  <c r="G77" i="1"/>
  <c r="B77" i="1"/>
  <c r="L76" i="1"/>
  <c r="B76" i="1"/>
  <c r="L75" i="1"/>
  <c r="G75" i="1"/>
  <c r="B75" i="1"/>
  <c r="L74" i="1"/>
  <c r="G74" i="1"/>
  <c r="B74" i="1"/>
  <c r="L73" i="1"/>
  <c r="G73" i="1"/>
  <c r="B73" i="1"/>
  <c r="L72" i="1"/>
  <c r="G72" i="1"/>
  <c r="B72" i="1"/>
  <c r="L71" i="1"/>
  <c r="G71" i="1"/>
  <c r="B71" i="1"/>
  <c r="L70" i="1"/>
  <c r="G70" i="1"/>
  <c r="B70" i="1"/>
  <c r="L69" i="1"/>
  <c r="G69" i="1"/>
  <c r="B69" i="1"/>
  <c r="L68" i="1"/>
  <c r="F68" i="1"/>
  <c r="F55" i="1" s="1"/>
  <c r="L67" i="1"/>
  <c r="G67" i="1"/>
  <c r="L66" i="1"/>
  <c r="G66" i="1"/>
  <c r="L65" i="1"/>
  <c r="G65" i="1"/>
  <c r="L64" i="1"/>
  <c r="G64" i="1"/>
  <c r="L63" i="1"/>
  <c r="G63" i="1"/>
  <c r="L62" i="1"/>
  <c r="G62" i="1"/>
  <c r="L61" i="1"/>
  <c r="G61" i="1"/>
  <c r="L60" i="1"/>
  <c r="G60" i="1"/>
  <c r="L59" i="1"/>
  <c r="G59" i="1"/>
  <c r="L58" i="1"/>
  <c r="G58" i="1"/>
  <c r="L57" i="1"/>
  <c r="G57" i="1"/>
  <c r="F56" i="1"/>
  <c r="G56" i="1" s="1"/>
  <c r="L52" i="1"/>
  <c r="G52" i="1"/>
  <c r="B52" i="1"/>
  <c r="L51" i="1"/>
  <c r="G51" i="1"/>
  <c r="B51" i="1"/>
  <c r="F50" i="1"/>
  <c r="G50" i="1" s="1"/>
  <c r="L50" i="1"/>
  <c r="L48" i="1"/>
  <c r="G48" i="1"/>
  <c r="B48" i="1"/>
  <c r="F47" i="1"/>
  <c r="G47" i="1" s="1"/>
  <c r="L47" i="1"/>
  <c r="L46" i="1"/>
  <c r="F46" i="1"/>
  <c r="F30" i="1" s="1"/>
  <c r="B46" i="1"/>
  <c r="L45" i="1"/>
  <c r="G45" i="1"/>
  <c r="B45" i="1"/>
  <c r="L44" i="1"/>
  <c r="G44" i="1"/>
  <c r="B44" i="1"/>
  <c r="L43" i="1"/>
  <c r="G43" i="1"/>
  <c r="B43" i="1"/>
  <c r="L42" i="1"/>
  <c r="G42" i="1"/>
  <c r="B42" i="1"/>
  <c r="L41" i="1"/>
  <c r="G41" i="1"/>
  <c r="B41" i="1"/>
  <c r="L40" i="1"/>
  <c r="G40" i="1"/>
  <c r="B40" i="1"/>
  <c r="L39" i="1"/>
  <c r="G39" i="1"/>
  <c r="B39" i="1"/>
  <c r="L38" i="1"/>
  <c r="G38" i="1"/>
  <c r="B38" i="1"/>
  <c r="L37" i="1"/>
  <c r="G37" i="1"/>
  <c r="B37" i="1"/>
  <c r="L36" i="1"/>
  <c r="G36" i="1"/>
  <c r="B36" i="1"/>
  <c r="L35" i="1"/>
  <c r="G35" i="1"/>
  <c r="B35" i="1"/>
  <c r="L34" i="1"/>
  <c r="G34" i="1"/>
  <c r="B34" i="1"/>
  <c r="L33" i="1"/>
  <c r="G33" i="1"/>
  <c r="B33" i="1"/>
  <c r="L32" i="1"/>
  <c r="G32" i="1"/>
  <c r="B32" i="1"/>
  <c r="L31" i="1"/>
  <c r="G31" i="1"/>
  <c r="B31" i="1"/>
  <c r="L29" i="1"/>
  <c r="G29" i="1"/>
  <c r="B29" i="1"/>
  <c r="L28" i="1"/>
  <c r="G28" i="1"/>
  <c r="B28" i="1"/>
  <c r="L27" i="1"/>
  <c r="G27" i="1"/>
  <c r="B27" i="1"/>
  <c r="L26" i="1"/>
  <c r="G26" i="1"/>
  <c r="B26" i="1"/>
  <c r="L25" i="1"/>
  <c r="G25" i="1"/>
  <c r="B25" i="1"/>
  <c r="L24" i="1"/>
  <c r="G24" i="1"/>
  <c r="B24" i="1"/>
  <c r="L23" i="1"/>
  <c r="G23" i="1"/>
  <c r="B23" i="1"/>
  <c r="L22" i="1"/>
  <c r="G22" i="1"/>
  <c r="B22" i="1"/>
  <c r="L21" i="1"/>
  <c r="G21" i="1"/>
  <c r="B21" i="1"/>
  <c r="L20" i="1"/>
  <c r="G20" i="1"/>
  <c r="B20" i="1"/>
  <c r="L19" i="1"/>
  <c r="G19" i="1"/>
  <c r="B19" i="1"/>
  <c r="L18" i="1"/>
  <c r="F18" i="1"/>
  <c r="G68" i="1" l="1"/>
  <c r="F54" i="1"/>
  <c r="L30" i="1"/>
  <c r="L56" i="1"/>
  <c r="G30" i="1"/>
  <c r="G46" i="1"/>
  <c r="F17" i="1"/>
  <c r="G94" i="1"/>
  <c r="L94" i="1"/>
  <c r="G18" i="1"/>
  <c r="G84" i="1"/>
  <c r="G87" i="1"/>
  <c r="L54" i="1" l="1"/>
  <c r="L55" i="1"/>
  <c r="L83" i="1"/>
  <c r="G83" i="1"/>
  <c r="L17" i="1"/>
  <c r="G17" i="1"/>
  <c r="F16" i="1"/>
  <c r="G55" i="1"/>
  <c r="G54" i="1" l="1"/>
  <c r="G16" i="1"/>
  <c r="F96" i="1"/>
  <c r="L16" i="1"/>
  <c r="F99" i="1" l="1"/>
  <c r="G99" i="1" s="1"/>
  <c r="G96" i="1"/>
  <c r="L99" i="1"/>
  <c r="L96" i="1"/>
</calcChain>
</file>

<file path=xl/sharedStrings.xml><?xml version="1.0" encoding="utf-8"?>
<sst xmlns="http://schemas.openxmlformats.org/spreadsheetml/2006/main" count="45" uniqueCount="45">
  <si>
    <t>MINISTERIO DE AGRICULTURA Y DESARROLLO RURAL
FORMATO EJECUCIÓN PRESUPUESTAL ACUMULADA DE INGRESOS,  GASTOS DE FUNCIONAMIENTO (INCLUYE CONTRAPRESTACIÓN POR ADMINISTRACIÓN) E INVERSIÓN
DE LOS FONDOS DE FOMENTO AGRICOLAS, FORESTALES, PECUARIOS Y PESQUEROS, Y CESIONES DE LOS FONDOS DE ESTABILIZACIÓN DE PRECIOS</t>
  </si>
  <si>
    <t>DIRECCIÓN DE CADENAS AGRÍCOLAS Y FORESTALES - DIRECCIÓN DE CADENAS PECUARIAS, PESQUERAS Y ACUÍCOLAS</t>
  </si>
  <si>
    <t>Fecha: XXXX-XX-XX</t>
  </si>
  <si>
    <t>FONDO:</t>
  </si>
  <si>
    <t>FONDO NACIONAL DE LA PORCICULTURA</t>
  </si>
  <si>
    <t xml:space="preserve">AÑO PROYECTADO </t>
  </si>
  <si>
    <t xml:space="preserve">FECHA DE ELABORACIÓN  </t>
  </si>
  <si>
    <t>ANEXO No. 8</t>
  </si>
  <si>
    <t>Cifras Expresadas en Pesos Colombianos</t>
  </si>
  <si>
    <t>CONCEPTO</t>
  </si>
  <si>
    <t>PRESUPUESTO AJUSTADO AÑO ACTUAL</t>
  </si>
  <si>
    <t>EJECUTADO DE ENERO A MARZO</t>
  </si>
  <si>
    <t>% EJECUCIÓN
ENERO A MARZO</t>
  </si>
  <si>
    <t>EJECUTADO DE ENERO A JUNIO</t>
  </si>
  <si>
    <t>% EJECUCIÓN DE ENERO A JUNIO</t>
  </si>
  <si>
    <t>EJECUTADO DE ENERO A SEPTIEMBRE</t>
  </si>
  <si>
    <t>% EJECUCIÓN DE ENERO A SEPTIEMBRE</t>
  </si>
  <si>
    <t>EJECUTADO DE ENERO A DICIEMBRE</t>
  </si>
  <si>
    <t>% EJECUCIÓN DE ENERO A DICIEMBRE</t>
  </si>
  <si>
    <t>GASTOS DE FUNCIONAMIENTO</t>
  </si>
  <si>
    <t>GASTOS DE ADMINISTRACIÓN</t>
  </si>
  <si>
    <t>SERVICIOS PERSONALES (*)</t>
  </si>
  <si>
    <t>ADQUSICIÓN DE BIENES Y SERVICIOS (GASTOS GENERALES)  (*)</t>
  </si>
  <si>
    <t>GASTOS ADMINISTRATIVOS DE RECAUDO</t>
  </si>
  <si>
    <t>CONTRAPRESTACIÓN POR ADMINISTRACIÓN</t>
  </si>
  <si>
    <t>GASTOS DE INVERSIÓN</t>
  </si>
  <si>
    <t>GASTOS DE INVERSIÓN EJECUTADOS DIRECTAMENTE POR LA ADMINISTRACIÓN</t>
  </si>
  <si>
    <t>SERVICIOS PERSONALES</t>
  </si>
  <si>
    <t>Sueldos</t>
  </si>
  <si>
    <t>Auxilio de transporte</t>
  </si>
  <si>
    <t>Vacaciones</t>
  </si>
  <si>
    <t>Prima legal</t>
  </si>
  <si>
    <t xml:space="preserve">Dotación y suministro </t>
  </si>
  <si>
    <t>Cesantías</t>
  </si>
  <si>
    <t>Intereses de cesantías</t>
  </si>
  <si>
    <t>Seguros y/o fondos privados</t>
  </si>
  <si>
    <t>Caja de compensación</t>
  </si>
  <si>
    <t>Aportes ICBF</t>
  </si>
  <si>
    <t>Aportes SENA</t>
  </si>
  <si>
    <t>ADQUSICIÓN DE BIENES Y SERVICIOS (GASTOS GENERALES)</t>
  </si>
  <si>
    <t xml:space="preserve">PROGRAMAS Y PROYECTOS </t>
  </si>
  <si>
    <t>TOTAL GASTOS DE FUNCIONAMIENTO, CUOTA ADMON E INVERSIÓN</t>
  </si>
  <si>
    <t>RESERVA PARA FUTUROS GASTOS DE FUNCIONAMIENTO  E INVERSIÓN</t>
  </si>
  <si>
    <t>TOTAL FONDOS DE EMERGENCIA FNP Y EPPC</t>
  </si>
  <si>
    <t xml:space="preserve">TOTAL PRESUPUESTO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</si>
</sst>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-* #,##0_-;\-* #,##0_-;_-* &quot;-&quot;??_-;_-@_-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sz val="10"/>
      <name val="Arial"/>
      <family val="2"/>
    </font>
    <font>
      <b/>
      <sz val="10"/>
      <color indexed="8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color indexed="8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164" fontId="1" fillId="0" borderId="0" applyFont="0" applyFill="0" applyBorder="0" applyAlignment="0" applyProtection="0"/>
  </cellStyleXfs>
  <cellXfs count="104">
    <xf numFmtId="0" fontId="0" fillId="0" borderId="0" xfId="0"/>
    <xf numFmtId="0" fontId="2" fillId="0" borderId="0" xfId="0" applyFont="1"/>
    <xf numFmtId="9" fontId="2" fillId="0" borderId="0" xfId="2" applyFont="1"/>
    <xf numFmtId="9" fontId="2" fillId="0" borderId="0" xfId="2" applyFont="1" applyAlignment="1">
      <alignment horizontal="center"/>
    </xf>
    <xf numFmtId="0" fontId="2" fillId="0" borderId="12" xfId="0" applyFont="1" applyBorder="1"/>
    <xf numFmtId="0" fontId="3" fillId="0" borderId="0" xfId="0" applyFont="1"/>
    <xf numFmtId="0" fontId="5" fillId="0" borderId="0" xfId="3" applyFont="1" applyAlignment="1">
      <alignment vertical="center" wrapText="1"/>
    </xf>
    <xf numFmtId="0" fontId="5" fillId="0" borderId="0" xfId="3" applyFont="1" applyAlignment="1">
      <alignment horizontal="center" vertical="center" wrapText="1"/>
    </xf>
    <xf numFmtId="0" fontId="3" fillId="0" borderId="0" xfId="3" applyFont="1" applyAlignment="1">
      <alignment vertical="center" wrapText="1"/>
    </xf>
    <xf numFmtId="14" fontId="3" fillId="0" borderId="0" xfId="3" applyNumberFormat="1" applyFont="1" applyAlignment="1">
      <alignment vertical="center" wrapText="1"/>
    </xf>
    <xf numFmtId="0" fontId="2" fillId="2" borderId="0" xfId="0" applyFont="1" applyFill="1"/>
    <xf numFmtId="0" fontId="2" fillId="0" borderId="0" xfId="0" applyFont="1" applyAlignment="1">
      <alignment horizontal="center"/>
    </xf>
    <xf numFmtId="0" fontId="6" fillId="4" borderId="14" xfId="0" applyFont="1" applyFill="1" applyBorder="1" applyAlignment="1">
      <alignment horizontal="center" vertical="center" wrapText="1"/>
    </xf>
    <xf numFmtId="9" fontId="6" fillId="4" borderId="13" xfId="2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9" fontId="6" fillId="5" borderId="13" xfId="2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9" fontId="6" fillId="6" borderId="13" xfId="2" applyFont="1" applyFill="1" applyBorder="1" applyAlignment="1">
      <alignment horizontal="center" vertical="center" wrapText="1"/>
    </xf>
    <xf numFmtId="165" fontId="6" fillId="3" borderId="15" xfId="4" applyNumberFormat="1" applyFont="1" applyFill="1" applyBorder="1" applyAlignment="1">
      <alignment vertical="center" wrapText="1"/>
    </xf>
    <xf numFmtId="10" fontId="6" fillId="3" borderId="15" xfId="2" applyNumberFormat="1" applyFont="1" applyFill="1" applyBorder="1" applyAlignment="1">
      <alignment horizontal="center" vertical="center" wrapText="1"/>
    </xf>
    <xf numFmtId="164" fontId="6" fillId="3" borderId="15" xfId="4" applyFont="1" applyFill="1" applyBorder="1" applyAlignment="1">
      <alignment vertical="center" wrapText="1"/>
    </xf>
    <xf numFmtId="164" fontId="7" fillId="0" borderId="15" xfId="4" applyFont="1" applyBorder="1" applyAlignment="1">
      <alignment vertical="center" wrapText="1"/>
    </xf>
    <xf numFmtId="9" fontId="6" fillId="3" borderId="15" xfId="2" applyFont="1" applyFill="1" applyBorder="1" applyAlignment="1">
      <alignment horizontal="center" vertical="center" wrapText="1"/>
    </xf>
    <xf numFmtId="0" fontId="6" fillId="3" borderId="16" xfId="0" applyFont="1" applyFill="1" applyBorder="1"/>
    <xf numFmtId="165" fontId="6" fillId="3" borderId="15" xfId="4" applyNumberFormat="1" applyFont="1" applyFill="1" applyBorder="1"/>
    <xf numFmtId="10" fontId="6" fillId="3" borderId="15" xfId="2" applyNumberFormat="1" applyFont="1" applyFill="1" applyBorder="1" applyAlignment="1">
      <alignment horizontal="center"/>
    </xf>
    <xf numFmtId="164" fontId="6" fillId="3" borderId="15" xfId="4" applyFont="1" applyFill="1" applyBorder="1"/>
    <xf numFmtId="9" fontId="6" fillId="3" borderId="15" xfId="2" applyFont="1" applyFill="1" applyBorder="1" applyAlignment="1">
      <alignment horizontal="center"/>
    </xf>
    <xf numFmtId="165" fontId="7" fillId="0" borderId="15" xfId="4" applyNumberFormat="1" applyFont="1" applyBorder="1"/>
    <xf numFmtId="164" fontId="7" fillId="0" borderId="15" xfId="4" applyFont="1" applyBorder="1"/>
    <xf numFmtId="9" fontId="6" fillId="2" borderId="15" xfId="2" applyFont="1" applyFill="1" applyBorder="1" applyAlignment="1">
      <alignment horizontal="center" vertical="center" wrapText="1"/>
    </xf>
    <xf numFmtId="164" fontId="7" fillId="3" borderId="15" xfId="4" applyFont="1" applyFill="1" applyBorder="1"/>
    <xf numFmtId="164" fontId="2" fillId="0" borderId="0" xfId="0" applyNumberFormat="1" applyFont="1"/>
    <xf numFmtId="9" fontId="6" fillId="3" borderId="15" xfId="2" applyFont="1" applyFill="1" applyBorder="1"/>
    <xf numFmtId="0" fontId="8" fillId="0" borderId="16" xfId="3" applyFont="1" applyBorder="1" applyAlignment="1">
      <alignment vertical="center" wrapText="1"/>
    </xf>
    <xf numFmtId="165" fontId="7" fillId="0" borderId="15" xfId="4" applyNumberFormat="1" applyFont="1" applyBorder="1" applyAlignment="1">
      <alignment vertical="center" wrapText="1"/>
    </xf>
    <xf numFmtId="10" fontId="7" fillId="0" borderId="15" xfId="2" applyNumberFormat="1" applyFont="1" applyBorder="1" applyAlignment="1">
      <alignment horizontal="center"/>
    </xf>
    <xf numFmtId="9" fontId="7" fillId="0" borderId="15" xfId="2" applyFont="1" applyBorder="1" applyAlignment="1">
      <alignment horizontal="center"/>
    </xf>
    <xf numFmtId="9" fontId="7" fillId="0" borderId="15" xfId="2" applyFont="1" applyBorder="1"/>
    <xf numFmtId="9" fontId="7" fillId="3" borderId="15" xfId="2" applyFont="1" applyFill="1" applyBorder="1" applyAlignment="1">
      <alignment horizontal="center"/>
    </xf>
    <xf numFmtId="164" fontId="7" fillId="3" borderId="15" xfId="4" applyFont="1" applyFill="1" applyBorder="1" applyAlignment="1">
      <alignment vertical="center" wrapText="1"/>
    </xf>
    <xf numFmtId="9" fontId="7" fillId="3" borderId="15" xfId="2" applyFont="1" applyFill="1" applyBorder="1"/>
    <xf numFmtId="0" fontId="7" fillId="2" borderId="16" xfId="0" applyFont="1" applyFill="1" applyBorder="1"/>
    <xf numFmtId="0" fontId="7" fillId="0" borderId="16" xfId="0" applyFont="1" applyBorder="1"/>
    <xf numFmtId="10" fontId="7" fillId="0" borderId="15" xfId="2" applyNumberFormat="1" applyFont="1" applyFill="1" applyBorder="1" applyAlignment="1">
      <alignment horizontal="center"/>
    </xf>
    <xf numFmtId="9" fontId="7" fillId="0" borderId="15" xfId="2" applyFont="1" applyFill="1" applyBorder="1" applyAlignment="1">
      <alignment horizontal="center"/>
    </xf>
    <xf numFmtId="9" fontId="7" fillId="0" borderId="15" xfId="2" applyFont="1" applyFill="1" applyBorder="1"/>
    <xf numFmtId="0" fontId="6" fillId="2" borderId="16" xfId="0" applyFont="1" applyFill="1" applyBorder="1"/>
    <xf numFmtId="0" fontId="6" fillId="3" borderId="16" xfId="0" applyFont="1" applyFill="1" applyBorder="1" applyAlignment="1">
      <alignment wrapText="1"/>
    </xf>
    <xf numFmtId="164" fontId="6" fillId="3" borderId="15" xfId="4" applyFont="1" applyFill="1" applyBorder="1" applyAlignment="1">
      <alignment horizontal="center"/>
    </xf>
    <xf numFmtId="0" fontId="5" fillId="3" borderId="16" xfId="3" applyFont="1" applyFill="1" applyBorder="1" applyAlignment="1">
      <alignment vertical="center" wrapText="1"/>
    </xf>
    <xf numFmtId="10" fontId="8" fillId="2" borderId="17" xfId="2" applyNumberFormat="1" applyFont="1" applyFill="1" applyBorder="1" applyAlignment="1">
      <alignment horizontal="center" vertical="center" wrapText="1"/>
    </xf>
    <xf numFmtId="0" fontId="5" fillId="0" borderId="16" xfId="3" applyFont="1" applyBorder="1" applyAlignment="1">
      <alignment vertical="center" wrapText="1"/>
    </xf>
    <xf numFmtId="165" fontId="6" fillId="0" borderId="15" xfId="4" applyNumberFormat="1" applyFont="1" applyBorder="1" applyAlignment="1">
      <alignment vertical="center" wrapText="1"/>
    </xf>
    <xf numFmtId="10" fontId="6" fillId="0" borderId="15" xfId="2" applyNumberFormat="1" applyFont="1" applyBorder="1" applyAlignment="1">
      <alignment horizontal="center"/>
    </xf>
    <xf numFmtId="164" fontId="6" fillId="0" borderId="15" xfId="4" applyFont="1" applyBorder="1" applyAlignment="1">
      <alignment vertical="center" wrapText="1"/>
    </xf>
    <xf numFmtId="9" fontId="6" fillId="0" borderId="15" xfId="2" applyFont="1" applyBorder="1" applyAlignment="1">
      <alignment horizontal="center"/>
    </xf>
    <xf numFmtId="9" fontId="6" fillId="0" borderId="15" xfId="2" applyFont="1" applyBorder="1"/>
    <xf numFmtId="165" fontId="7" fillId="0" borderId="15" xfId="4" applyNumberFormat="1" applyFont="1" applyFill="1" applyBorder="1" applyAlignment="1">
      <alignment vertical="center" wrapText="1"/>
    </xf>
    <xf numFmtId="165" fontId="6" fillId="0" borderId="15" xfId="4" applyNumberFormat="1" applyFont="1" applyFill="1" applyBorder="1" applyAlignment="1">
      <alignment vertical="center" wrapText="1"/>
    </xf>
    <xf numFmtId="164" fontId="6" fillId="0" borderId="15" xfId="4" applyFont="1" applyBorder="1"/>
    <xf numFmtId="10" fontId="3" fillId="3" borderId="15" xfId="2" applyNumberFormat="1" applyFont="1" applyFill="1" applyBorder="1" applyAlignment="1">
      <alignment horizontal="center"/>
    </xf>
    <xf numFmtId="9" fontId="2" fillId="3" borderId="15" xfId="2" applyFont="1" applyFill="1" applyBorder="1" applyAlignment="1">
      <alignment horizontal="center"/>
    </xf>
    <xf numFmtId="9" fontId="2" fillId="3" borderId="15" xfId="2" applyFont="1" applyFill="1" applyBorder="1"/>
    <xf numFmtId="0" fontId="6" fillId="2" borderId="16" xfId="0" applyFont="1" applyFill="1" applyBorder="1" applyAlignment="1">
      <alignment wrapText="1"/>
    </xf>
    <xf numFmtId="165" fontId="6" fillId="0" borderId="15" xfId="4" applyNumberFormat="1" applyFont="1" applyFill="1" applyBorder="1"/>
    <xf numFmtId="10" fontId="6" fillId="0" borderId="15" xfId="2" applyNumberFormat="1" applyFont="1" applyFill="1" applyBorder="1" applyAlignment="1">
      <alignment horizontal="center"/>
    </xf>
    <xf numFmtId="164" fontId="6" fillId="0" borderId="15" xfId="4" applyFont="1" applyFill="1" applyBorder="1"/>
    <xf numFmtId="9" fontId="6" fillId="0" borderId="15" xfId="2" applyFont="1" applyFill="1" applyBorder="1" applyAlignment="1">
      <alignment horizontal="center"/>
    </xf>
    <xf numFmtId="9" fontId="6" fillId="0" borderId="15" xfId="2" applyFont="1" applyFill="1" applyBorder="1"/>
    <xf numFmtId="10" fontId="3" fillId="0" borderId="15" xfId="2" applyNumberFormat="1" applyFont="1" applyFill="1" applyBorder="1" applyAlignment="1">
      <alignment horizontal="center"/>
    </xf>
    <xf numFmtId="9" fontId="3" fillId="0" borderId="15" xfId="2" applyFont="1" applyFill="1" applyBorder="1" applyAlignment="1">
      <alignment horizontal="center"/>
    </xf>
    <xf numFmtId="9" fontId="3" fillId="0" borderId="15" xfId="2" applyFont="1" applyFill="1" applyBorder="1"/>
    <xf numFmtId="0" fontId="6" fillId="3" borderId="18" xfId="0" applyFont="1" applyFill="1" applyBorder="1" applyAlignment="1">
      <alignment wrapText="1"/>
    </xf>
    <xf numFmtId="165" fontId="6" fillId="3" borderId="19" xfId="4" applyNumberFormat="1" applyFont="1" applyFill="1" applyBorder="1"/>
    <xf numFmtId="10" fontId="3" fillId="3" borderId="19" xfId="2" applyNumberFormat="1" applyFont="1" applyFill="1" applyBorder="1" applyAlignment="1">
      <alignment horizontal="center"/>
    </xf>
    <xf numFmtId="164" fontId="6" fillId="3" borderId="19" xfId="4" applyFont="1" applyFill="1" applyBorder="1"/>
    <xf numFmtId="9" fontId="3" fillId="3" borderId="19" xfId="2" applyFont="1" applyFill="1" applyBorder="1" applyAlignment="1">
      <alignment horizontal="center"/>
    </xf>
    <xf numFmtId="9" fontId="3" fillId="3" borderId="19" xfId="2" applyFont="1" applyFill="1" applyBorder="1"/>
    <xf numFmtId="43" fontId="2" fillId="0" borderId="0" xfId="0" applyNumberFormat="1" applyFont="1"/>
    <xf numFmtId="166" fontId="2" fillId="0" borderId="0" xfId="1" applyNumberFormat="1" applyFont="1"/>
    <xf numFmtId="166" fontId="2" fillId="0" borderId="0" xfId="2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3" applyFont="1" applyAlignment="1">
      <alignment horizontal="left" vertical="center" wrapText="1"/>
    </xf>
    <xf numFmtId="0" fontId="5" fillId="0" borderId="0" xfId="3" applyFont="1" applyAlignment="1">
      <alignment horizontal="center" vertical="center" wrapText="1"/>
    </xf>
    <xf numFmtId="0" fontId="5" fillId="0" borderId="7" xfId="3" applyFont="1" applyBorder="1" applyAlignment="1">
      <alignment horizontal="center" vertical="center" wrapText="1"/>
    </xf>
    <xf numFmtId="0" fontId="6" fillId="0" borderId="20" xfId="0" applyFont="1" applyBorder="1"/>
    <xf numFmtId="165" fontId="7" fillId="0" borderId="21" xfId="4" applyNumberFormat="1" applyFont="1" applyBorder="1"/>
    <xf numFmtId="164" fontId="7" fillId="0" borderId="21" xfId="4" applyFont="1" applyBorder="1"/>
    <xf numFmtId="9" fontId="6" fillId="2" borderId="21" xfId="2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</cellXfs>
  <cellStyles count="5">
    <cellStyle name="Millares" xfId="1" builtinId="3"/>
    <cellStyle name="Millares 2 2" xfId="4" xr:uid="{A562B468-07E3-493B-BF03-6726BB878904}"/>
    <cellStyle name="Normal" xfId="0" builtinId="0"/>
    <cellStyle name="Normal 2 2 2" xfId="3" xr:uid="{20CACB24-A860-41DB-9BFC-56C03993610B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solidado!A1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59530</xdr:colOff>
      <xdr:row>1</xdr:row>
      <xdr:rowOff>23812</xdr:rowOff>
    </xdr:from>
    <xdr:ext cx="1431019" cy="456032"/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B137C9A6-A480-45C9-BBC4-FEF48C79D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3924"/>
        <a:stretch>
          <a:fillRect/>
        </a:stretch>
      </xdr:blipFill>
      <xdr:spPr bwMode="auto">
        <a:xfrm>
          <a:off x="821530" y="204787"/>
          <a:ext cx="1431019" cy="456032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11</xdr:col>
      <xdr:colOff>0</xdr:colOff>
      <xdr:row>0</xdr:row>
      <xdr:rowOff>190500</xdr:rowOff>
    </xdr:from>
    <xdr:to>
      <xdr:col>12</xdr:col>
      <xdr:colOff>697205</xdr:colOff>
      <xdr:row>6</xdr:row>
      <xdr:rowOff>30335</xdr:rowOff>
    </xdr:to>
    <xdr:pic>
      <xdr:nvPicPr>
        <xdr:cNvPr id="3" name="Imag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57FF1B-59F1-4EC3-A8FA-7562DCDC4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80975"/>
          <a:ext cx="697205" cy="944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CICOL\Administrativa\CONTABILIDAD\ANEXO%20CIERRE%20DE%20INGRESOS%20201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CICOL\Administrativa\Documents%20and%20Settings\PatriciaMart&#237;nez\Configuraci&#243;n%20local\Archivos%20temporales%20de%20Internet\Content.Outlook\RD6RDTKZ\A&#241;o%202008\Presupuesto%202009\nomina%202009%20ppc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RCICOL\Administrativa\Documents%20and%20Settings\PatriciaMart&#237;nez\Configuraci&#243;n%20local\Archivos%20temporales%20de%20Internet\Content.Outlook\RD6RDTKZ\A&#241;o%202008\Presupuesto%202009\nomina%202009%20ppc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CONTABILIDAD\ANEXO%20CIERRE%20DE%20INGRESOS%2020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CICOL\Administrativa\A&#241;o%202010\PTO%20FONDO%202010\Presupuesto%202010%20versi&#243;n%203\PRESUPUESTO%2010%203a%20%20versi&#243;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RCICOL\Administrativa\A&#241;o%202010\PTO%20FONDO%202010\Presupuesto%202010%20versi&#243;n%203\PRESUPUESTO%2010%203a%20%20versi&#243;n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CICOL\Administrativa\JefeControlRegional\Presupuesto%202008\Presupuesto%202008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RCICOL\Administrativa\JefeControlRegional\Presupuesto%202008\Presupuesto%20200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Users\JorgeOrtiz\Desktop\PPC2013\PRESUPUESTO%202014\PRESUPUESTO%20DEFINITIVO%202014%20NOV\Desagregado%20PPC%202014%20%20definitivo.xls" TargetMode="External"/></Relationships>
</file>

<file path=xl/externalLinks/_rels/externalLink18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Acuerdos%20presupuestales/Preliminares/Anexo%20acuerdos%203-4%202025.xlsx" TargetMode="External"/><Relationship Id="rId2" Type="http://schemas.openxmlformats.org/officeDocument/2006/relationships/externalLinkPath" Target="file:///Z:\A&#241;o%202026\Acuerdos%20presupuestales\Preliminares\Anexo%20acuerdos%203-4%202025.xlsx" TargetMode="External"/><Relationship Id="rId1" Type="http://schemas.openxmlformats.org/officeDocument/2006/relationships/externalLinkPath" Target="/A&#241;o%202026/Acuerdos%20presupuestales/Preliminares/Anexo%20acuerdos%203-4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RCICOL\Administrativa\CONTABILIDAD\ANEXO%20CIERRE%20DE%20INGRESOS%2020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&#241;o%202010\CIERRES%202010\ACUERDOS%202010\ANEXO%20ACUERDO%206-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CICOL\Administrativa\A&#241;o%202010\A&#241;o%202010\MANEJO%20PTO%202010\PRESUPUESTO%20INGRESOS%20ESTIMADO%20201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RCICOL\Administrativa\A&#241;o%202010\A&#241;o%202010\MANEJO%20PTO%202010\PRESUPUESTO%20INGRESOS%20ESTIMADO%202010.xls" TargetMode="External"/></Relationships>
</file>

<file path=xl/externalLinks/_rels/externalLink6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A&#241;o%202024/Presupuesto%202024/Versi&#243;n%205/Presupuesto%202024%20IPC%20y%20SMLV.xlsx" TargetMode="External"/><Relationship Id="rId2" Type="http://schemas.openxmlformats.org/officeDocument/2006/relationships/externalLinkPath" Target="file:///U:\A&#241;o%202024\Presupuesto%202024\Versi&#243;n%205\Presupuesto%202024%20IPC%20y%20SMLV.xlsx" TargetMode="External"/><Relationship Id="rId1" Type="http://schemas.openxmlformats.org/officeDocument/2006/relationships/externalLinkPath" Target="/A&#241;o%202024/Presupuesto%202024/Versi&#243;n%205/Presupuesto%202024%20IPC%20y%20SMLV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ONTRATOS%20ACP%20FNP\MATRIZ%20DE%20CONTROL%20A&#209;O%202011(borrador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CICOL\Administrativa\2011\Presentaciones\COMITES%20PPC\DESPACHOS%20BIOLOGICO%20201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RCICOL\Administrativa\2011\Presentaciones\COMITES%20PPC\DESPACHOS%20BIOLOGICO%20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 general"/>
      <sheetName val="2004VS2005"/>
      <sheetName val="Otros ingresos Modificaciones"/>
      <sheetName val="Inversión total en programas"/>
      <sheetName val="MODELO CONTRATISTAS"/>
      <sheetName val="Servicios personal 2005"/>
      <sheetName val="Nómina 2004"/>
    </sheetNames>
    <sheetDataSet>
      <sheetData sheetId="0"/>
      <sheetData sheetId="1"/>
      <sheetData sheetId="2"/>
      <sheetData sheetId="3">
        <row r="35">
          <cell r="C35" t="e">
            <v>#REF!</v>
          </cell>
        </row>
        <row r="50">
          <cell r="A50" t="str">
            <v>Cadena avícola porcícola</v>
          </cell>
          <cell r="B50">
            <v>0</v>
          </cell>
        </row>
        <row r="60">
          <cell r="A60" t="str">
            <v>Honorarios director nacional</v>
          </cell>
          <cell r="B60" t="e">
            <v>#REF!</v>
          </cell>
        </row>
        <row r="61">
          <cell r="A61" t="str">
            <v>Conceptualización gráfica</v>
          </cell>
          <cell r="B61" t="e">
            <v>#REF!</v>
          </cell>
        </row>
        <row r="62">
          <cell r="A62" t="str">
            <v>Asistente Call Center</v>
          </cell>
          <cell r="B62" t="e">
            <v>#REF!</v>
          </cell>
        </row>
        <row r="63">
          <cell r="A63" t="str">
            <v>Subtotal gastos de personal</v>
          </cell>
          <cell r="B63" t="e">
            <v>#REF!</v>
          </cell>
        </row>
      </sheetData>
      <sheetData sheetId="4"/>
      <sheetData sheetId="5"/>
      <sheetData sheetId="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1 Minagricultura"/>
      <sheetName val="Otros ingresos"/>
      <sheetName val="Presupuesto general"/>
      <sheetName val="2004VS2005"/>
      <sheetName val="Escenarios PPC"/>
      <sheetName val="Superávit 2006"/>
      <sheetName val="Anexo 2 Minagricultura"/>
      <sheetName val="Anexo 3 Minagricultura"/>
      <sheetName val="Anexo 4 Regionalizacion"/>
      <sheetName val="Funcionamiento"/>
      <sheetName val="NOMINA HONORARIOS 2009 1"/>
      <sheetName val="NOMINA HONORARIOS 2009 2"/>
      <sheetName val="comparativo  alternativas "/>
      <sheetName val="Inversión total en programas"/>
      <sheetName val="MODELO CONTRATISTAS"/>
      <sheetName val="Servicios personal 2005"/>
      <sheetName val="Nómina 2004"/>
    </sheetNames>
    <sheetDataSet>
      <sheetData sheetId="0">
        <row r="51">
          <cell r="C51">
            <v>2168.25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1 Minagricultura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 general"/>
      <sheetName val="2004VS2005"/>
      <sheetName val="Otros ingresos Modificaciones"/>
      <sheetName val="Inversión total en programas"/>
      <sheetName val="MODELO CONTRATISTAS"/>
      <sheetName val="Servicios personal 2005"/>
      <sheetName val="Nómina 2004"/>
    </sheetNames>
    <sheetDataSet>
      <sheetData sheetId="0"/>
      <sheetData sheetId="1"/>
      <sheetData sheetId="2"/>
      <sheetData sheetId="3">
        <row r="35">
          <cell r="C35" t="e">
            <v>#REF!</v>
          </cell>
        </row>
        <row r="50">
          <cell r="A50" t="str">
            <v>Cadena avícola porcícola</v>
          </cell>
          <cell r="B50">
            <v>0</v>
          </cell>
        </row>
        <row r="60">
          <cell r="A60" t="str">
            <v>Honorarios director nacional</v>
          </cell>
          <cell r="B60" t="e">
            <v>#REF!</v>
          </cell>
        </row>
        <row r="61">
          <cell r="A61" t="str">
            <v>Conceptualización gráfica</v>
          </cell>
          <cell r="B61" t="e">
            <v>#REF!</v>
          </cell>
        </row>
        <row r="62">
          <cell r="A62" t="str">
            <v>Asistente Call Center</v>
          </cell>
          <cell r="B62" t="e">
            <v>#REF!</v>
          </cell>
        </row>
        <row r="63">
          <cell r="A63" t="str">
            <v>Subtotal gastos de personal</v>
          </cell>
          <cell r="B63" t="e">
            <v>#REF!</v>
          </cell>
        </row>
      </sheetData>
      <sheetData sheetId="4"/>
      <sheetData sheetId="5"/>
      <sheetData sheetId="6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1 Minagricultura"/>
      <sheetName val="Otros ingresos"/>
      <sheetName val="Presupuesto general"/>
      <sheetName val="2004VS2005"/>
      <sheetName val="Escenario PPC"/>
      <sheetName val="Ejecución ingresos 2009"/>
      <sheetName val="Ejecución gastos 2009"/>
      <sheetName val="Superavit 2009"/>
      <sheetName val="Anexo 2 "/>
      <sheetName val="Anexo 3 "/>
      <sheetName val="Anexo 4"/>
      <sheetName val="Funcionamiento"/>
      <sheetName val="Nómina y honorarios 2010"/>
      <sheetName val="Comparativo nómina 2009-2010"/>
      <sheetName val="Inversión total en programas"/>
      <sheetName val="MODELO CONTRATISTAS"/>
      <sheetName val="Servicios personal 2005"/>
      <sheetName val="Nómina 2004"/>
      <sheetName val="Hoja1"/>
      <sheetName val="ingresos 2016"/>
    </sheetNames>
    <sheetDataSet>
      <sheetData sheetId="0">
        <row r="21">
          <cell r="C21">
            <v>1344784788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>
        <row r="86">
          <cell r="B86">
            <v>117000000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rsión total en programas"/>
      <sheetName val="Anexo 1 Minagricultura"/>
    </sheetNames>
    <sheetDataSet>
      <sheetData sheetId="0" refreshError="1"/>
      <sheetData sheetId="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gresos"/>
      <sheetName val="Superávit 2006"/>
      <sheetName val="Otros ingresos"/>
      <sheetName val="Presupuesto general"/>
      <sheetName val="2004VS2005"/>
      <sheetName val="Escenarios PPC"/>
      <sheetName val="Anexo 2 Minagricultura"/>
      <sheetName val="Anexo 3 Minagricultura"/>
      <sheetName val="Anexo 4 Regionalizacion"/>
      <sheetName val="Funcionamiento"/>
      <sheetName val="Presupuesto de recaudo"/>
      <sheetName val="Inversión total en programas"/>
      <sheetName val="MODELO CONTRATISTAS"/>
      <sheetName val="Servicios personal 2005"/>
      <sheetName val="Nómina 2004"/>
    </sheetNames>
    <sheetDataSet>
      <sheetData sheetId="0">
        <row r="19">
          <cell r="C19">
            <v>2489922289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gresos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3 vs 2014"/>
      <sheetName val="justificacion formulada"/>
      <sheetName val="Escenario PPC"/>
      <sheetName val="Arriendos"/>
      <sheetName val="costos vigilancia "/>
      <sheetName val="Ingresos 2014"/>
      <sheetName val="Recolección de desechos"/>
      <sheetName val="Aux comités"/>
      <sheetName val="Barridos 2014"/>
      <sheetName val="Aux distribuidores"/>
      <sheetName val="VALLAS"/>
      <sheetName val="anexo publicidad"/>
      <sheetName val="REUNIÓNES"/>
      <sheetName val="BRIGADAS"/>
      <sheetName val="Correo"/>
      <sheetName val="anexo viaticos gastos de viaje"/>
      <sheetName val="anexo materiales y dotaciones"/>
      <sheetName val="anexo impresos y publicaciones"/>
      <sheetName val="NOMINA HONORARIOS 2013"/>
      <sheetName val="Participación x dosis"/>
      <sheetName val="SIMULACROS"/>
      <sheetName val="Chapetas ZL"/>
      <sheetName val="Biológico"/>
      <sheetName val="Biológico ZF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ANEL"/>
      <sheetName val="Indicadores"/>
      <sheetName val="Variaciones"/>
      <sheetName val="Ingreso"/>
      <sheetName val="Gasto"/>
      <sheetName val="Rendimientos"/>
      <sheetName val="Superavit 2024 pro"/>
      <sheetName val="Detallado gastos generales"/>
      <sheetName val="Cursos"/>
      <sheetName val="Nómina y honorarios 2025 SM"/>
      <sheetName val="Comparativo nómina 2024-2025"/>
      <sheetName val="Reserva"/>
      <sheetName val="F emergencia"/>
      <sheetName val="01 Recaudo"/>
      <sheetName val="02 Mercadeo"/>
      <sheetName val="03 Técnica"/>
      <sheetName val="04 Económica"/>
      <sheetName val="05 EPPC"/>
      <sheetName val="06 Investigación"/>
      <sheetName val="07 Sanidad"/>
      <sheetName val="08 Comercialización"/>
      <sheetName val="G generales"/>
      <sheetName val="proyec cabezas"/>
      <sheetName val="Anexo No. 1 Regionaliza Recaudo"/>
      <sheetName val="Anexo No. 2 Presup Ingr"/>
      <sheetName val="Anexo No. 3 Presupt Gtos MOD"/>
      <sheetName val="Anexo No. 4 Regionaliz ProyectM"/>
      <sheetName val="Nómina y honorarios 2025 IPC"/>
      <sheetName val="Anexo 5 Planta y Equipo 2025"/>
      <sheetName val="Anexo 5 Planta y Equipo 202 inc"/>
      <sheetName val="Anexo 5 Planta y Equipo 202 dif"/>
      <sheetName val="Anexo No. 6 Honorarios"/>
      <sheetName val="Anexo No. 7 Regionaliza Recau"/>
      <sheetName val="Anexo No. 8 Ejecución Ptal"/>
      <sheetName val="Anexo No. 9 Detalle x progr"/>
      <sheetName val="Anexo No. 10 Detalle x proy"/>
      <sheetName val="Anexo No. 11 Regionaliz Proy"/>
      <sheetName val="Anexo No. 12 Ejecucion por Proy"/>
      <sheetName val="Anexo No. 13 Sgto Trimes"/>
      <sheetName val="INGRESO NETO"/>
      <sheetName val="Anexo Ingresos"/>
      <sheetName val="CONCILIACIÓN INGRESOS"/>
      <sheetName val="Ventas EPPC"/>
      <sheetName val="RES"/>
      <sheetName val="FUN"/>
      <sheetName val="01"/>
      <sheetName val="0101"/>
      <sheetName val="0102"/>
      <sheetName val="02"/>
      <sheetName val="0203"/>
      <sheetName val="0204"/>
      <sheetName val="03"/>
      <sheetName val="0305"/>
      <sheetName val="0306"/>
      <sheetName val="0307"/>
      <sheetName val="0408"/>
      <sheetName val="FUN REG"/>
      <sheetName val="0101 REG"/>
      <sheetName val="0102REG"/>
      <sheetName val="0203 REG"/>
      <sheetName val="0204 REG"/>
      <sheetName val="0305 REG"/>
      <sheetName val="0306 REG"/>
      <sheetName val="0307 REG"/>
      <sheetName val="0408 REG"/>
      <sheetName val="Arbol"/>
      <sheetName val="Anexo No. 13 Sgto Trimes P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20">
          <cell r="B20" t="str">
            <v>Sueldos</v>
          </cell>
        </row>
        <row r="21">
          <cell r="B21" t="str">
            <v>Auxilio de transporte</v>
          </cell>
        </row>
        <row r="22">
          <cell r="B22" t="str">
            <v>Vacaciones</v>
          </cell>
        </row>
        <row r="23">
          <cell r="B23" t="str">
            <v>Prima legal</v>
          </cell>
        </row>
        <row r="24">
          <cell r="B24" t="str">
            <v xml:space="preserve">Dotación y suministro </v>
          </cell>
        </row>
        <row r="25">
          <cell r="B25" t="str">
            <v>Cesantías</v>
          </cell>
        </row>
        <row r="26">
          <cell r="B26" t="str">
            <v>Intereses de cesantías</v>
          </cell>
        </row>
        <row r="27">
          <cell r="B27" t="str">
            <v>Seguros y/o fondos privados</v>
          </cell>
        </row>
        <row r="28">
          <cell r="B28" t="str">
            <v>Caja de compensación</v>
          </cell>
        </row>
        <row r="29">
          <cell r="B29" t="str">
            <v>Aportes ICBF</v>
          </cell>
        </row>
        <row r="30">
          <cell r="B30" t="str">
            <v>Aportes SENA</v>
          </cell>
        </row>
        <row r="32">
          <cell r="B32" t="str">
            <v>Muebles, equipos de oficina y software</v>
          </cell>
        </row>
        <row r="33">
          <cell r="B33" t="str">
            <v>Impresos y publicaciones</v>
          </cell>
        </row>
        <row r="34">
          <cell r="B34" t="str">
            <v>Materiales y suministros</v>
          </cell>
        </row>
        <row r="35">
          <cell r="B35" t="str">
            <v>Correo</v>
          </cell>
        </row>
        <row r="36">
          <cell r="B36" t="str">
            <v>Transportes, fletes y acarreos</v>
          </cell>
        </row>
        <row r="37">
          <cell r="B37" t="str">
            <v>Honorarios</v>
          </cell>
        </row>
        <row r="38">
          <cell r="B38" t="str">
            <v xml:space="preserve">Capacitación </v>
          </cell>
        </row>
        <row r="39">
          <cell r="B39" t="str">
            <v xml:space="preserve">Mantenimiento </v>
          </cell>
        </row>
        <row r="40">
          <cell r="B40" t="str">
            <v>Seguros, impuestos y gastos legales</v>
          </cell>
        </row>
        <row r="41">
          <cell r="B41" t="str">
            <v>Comisiones y gastos bancarios</v>
          </cell>
        </row>
        <row r="42">
          <cell r="B42" t="str">
            <v>Gastos de viaje</v>
          </cell>
        </row>
        <row r="43">
          <cell r="B43" t="str">
            <v>Aseo, vigilancia y cafetería</v>
          </cell>
        </row>
        <row r="44">
          <cell r="B44" t="str">
            <v>Servicios públicos</v>
          </cell>
        </row>
        <row r="45">
          <cell r="B45" t="str">
            <v>Arriendos</v>
          </cell>
        </row>
        <row r="46">
          <cell r="B46" t="str">
            <v>Cuota auditaje CGR</v>
          </cell>
        </row>
        <row r="47">
          <cell r="B47" t="str">
            <v>Gastos comisión de fomento</v>
          </cell>
        </row>
        <row r="49">
          <cell r="B49" t="str">
            <v>Control al recaudo</v>
          </cell>
        </row>
        <row r="51">
          <cell r="B51" t="str">
            <v>Contraprestación por Administración FNP</v>
          </cell>
        </row>
        <row r="52">
          <cell r="B52" t="str">
            <v>Contraprestación por Administración EPPC</v>
          </cell>
        </row>
        <row r="84">
          <cell r="B84" t="str">
            <v>IMPULSAR EL DESARROLLO DEL SECTOR PORCÍCOLA HACIA LA FORMALIZACIÓN Y EL USO DE LA INFORMACIÓN ECONÓMICA</v>
          </cell>
        </row>
        <row r="85">
          <cell r="B85" t="str">
            <v>INCREMENTO DEL BENEFICIO FORMAL DE PORCINOS</v>
          </cell>
        </row>
        <row r="86">
          <cell r="B86" t="str">
            <v>GENERACIÓN DE INFORMACIÓN Y ANÁLISIS DE LAS VARIABLES ECONÓMICAS, FINANCIERAS DEL MERCADO NACIONAL E INTERNACIONAL DE LA CARNE DE CERDO.</v>
          </cell>
        </row>
        <row r="87">
          <cell r="B87" t="str">
            <v>INCREMENTO DEL CONSUMO Y LA COMERCIALIZACIÓN DE LA CARNE DE CERDO COLOMBIANA.</v>
          </cell>
        </row>
        <row r="88">
          <cell r="B88" t="str">
            <v>INCREMENTO DEL CONSUMO DE LA CARNE DE CERDO COLOMBIANA.</v>
          </cell>
        </row>
        <row r="89">
          <cell r="B89" t="str">
            <v>INCREMENTO DE LA CAPACIDAD DE COMERCIALIZACIÓN NACIONAL E INTERNACIONAL DE LA CARNE DE CERDO COLOMBIANA.</v>
          </cell>
        </row>
        <row r="90">
          <cell r="B90" t="str">
            <v>FORTALECIMIENTO DE LA PRODUCTIVIDAD Y SANIDAD EN LA INDUSTRIA DE LA CARNE DE CERDO A TRAVÉS DE LA TRANSFERENCIA DE TECNOLOGÍA E INVESTIGACIÓN EN EL SECTOR.</v>
          </cell>
        </row>
        <row r="91">
          <cell r="B91" t="str">
            <v>FORTALECIENDO LA FORMALIZACIÓN, PRODUCTIVIDAD Y SOSTENIBILIDAD EN LAS GRANJAS PORCÍCOLAS Y PLANTAS DE TRANSFORMACIÓN Y PUNTOS DE VENTA DE COLOMBIA.</v>
          </cell>
        </row>
        <row r="92">
          <cell r="B92" t="str">
            <v>PROMOCIÓN DE LA CT+I EN LA CADENA PORCÍCOLA.</v>
          </cell>
        </row>
        <row r="93">
          <cell r="B93" t="str">
            <v>MEJORAMIENTO DEL ESTATUS SANITARIO DE LOS PORCINOS EN COLOMBIA.</v>
          </cell>
        </row>
        <row r="94">
          <cell r="B94" t="str">
            <v>COLOMBIA LIBRE DE LA PESTE PORCINA CLÁSICA EN LA PORCICULTURA.</v>
          </cell>
        </row>
        <row r="95">
          <cell r="B95" t="str">
            <v>COLOMBIA LIBRE DE LA PESTE PORCINA CLÁSICA EN LA PORCICULTURA.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>
        <row r="35">
          <cell r="G35">
            <v>13861657105.1315</v>
          </cell>
        </row>
        <row r="36">
          <cell r="G36">
            <v>3947323028.1314998</v>
          </cell>
        </row>
        <row r="37">
          <cell r="G37">
            <v>1149637425.128</v>
          </cell>
        </row>
        <row r="38">
          <cell r="G38">
            <v>765456224</v>
          </cell>
        </row>
        <row r="39">
          <cell r="G39">
            <v>2400000</v>
          </cell>
        </row>
        <row r="40">
          <cell r="G40">
            <v>34553683</v>
          </cell>
        </row>
        <row r="41">
          <cell r="G41">
            <v>57589484.563999996</v>
          </cell>
        </row>
        <row r="42">
          <cell r="G42">
            <v>1005819</v>
          </cell>
        </row>
        <row r="43">
          <cell r="G43">
            <v>57589484.563999996</v>
          </cell>
        </row>
        <row r="44">
          <cell r="G44">
            <v>6910739</v>
          </cell>
        </row>
        <row r="45">
          <cell r="G45">
            <v>158019311</v>
          </cell>
        </row>
        <row r="46">
          <cell r="G46">
            <v>29383416</v>
          </cell>
        </row>
        <row r="47">
          <cell r="G47">
            <v>22037544</v>
          </cell>
        </row>
        <row r="48">
          <cell r="G48">
            <v>14691720</v>
          </cell>
        </row>
        <row r="49">
          <cell r="G49">
            <v>2326036673</v>
          </cell>
        </row>
        <row r="50">
          <cell r="G50">
            <v>887786323</v>
          </cell>
        </row>
        <row r="51">
          <cell r="G51">
            <v>41107409</v>
          </cell>
        </row>
        <row r="52">
          <cell r="G52">
            <v>36782984</v>
          </cell>
        </row>
        <row r="53">
          <cell r="G53">
            <v>92371297</v>
          </cell>
        </row>
        <row r="54">
          <cell r="G54">
            <v>7969224</v>
          </cell>
        </row>
        <row r="55">
          <cell r="G55">
            <v>648968134</v>
          </cell>
        </row>
        <row r="56">
          <cell r="G56">
            <v>42719384</v>
          </cell>
        </row>
        <row r="57">
          <cell r="G57">
            <v>4750346</v>
          </cell>
        </row>
        <row r="58">
          <cell r="G58">
            <v>24006565</v>
          </cell>
        </row>
        <row r="59">
          <cell r="G59">
            <v>205955331</v>
          </cell>
        </row>
        <row r="60">
          <cell r="G60">
            <v>32276084</v>
          </cell>
        </row>
        <row r="61">
          <cell r="G61">
            <v>22855534</v>
          </cell>
        </row>
        <row r="62">
          <cell r="G62">
            <v>62299209</v>
          </cell>
        </row>
        <row r="63">
          <cell r="G63">
            <v>17556562</v>
          </cell>
        </row>
        <row r="64">
          <cell r="G64">
            <v>165942014</v>
          </cell>
        </row>
        <row r="65">
          <cell r="G65">
            <v>32690273</v>
          </cell>
        </row>
        <row r="66">
          <cell r="G66">
            <v>471648930.00349998</v>
          </cell>
        </row>
        <row r="67">
          <cell r="G67">
            <v>471648930.00349998</v>
          </cell>
        </row>
        <row r="68">
          <cell r="G68">
            <v>9914334077</v>
          </cell>
        </row>
        <row r="69">
          <cell r="G69">
            <v>6196458798</v>
          </cell>
        </row>
        <row r="70">
          <cell r="G70">
            <v>3717875279</v>
          </cell>
        </row>
        <row r="71">
          <cell r="G71">
            <v>90026630769.999268</v>
          </cell>
        </row>
        <row r="72">
          <cell r="G72">
            <v>18638657711</v>
          </cell>
        </row>
        <row r="73">
          <cell r="G73">
            <v>9433966408</v>
          </cell>
        </row>
        <row r="74">
          <cell r="G74">
            <v>6251189062</v>
          </cell>
        </row>
        <row r="75">
          <cell r="G75">
            <v>19200000</v>
          </cell>
        </row>
        <row r="76">
          <cell r="G76">
            <v>317042066</v>
          </cell>
        </row>
        <row r="77">
          <cell r="G77">
            <v>454381572</v>
          </cell>
        </row>
        <row r="78">
          <cell r="G78">
            <v>8046552</v>
          </cell>
        </row>
        <row r="79">
          <cell r="G79">
            <v>454381572</v>
          </cell>
        </row>
        <row r="80">
          <cell r="G80">
            <v>54525782</v>
          </cell>
        </row>
        <row r="81">
          <cell r="G81">
            <v>1293904142</v>
          </cell>
        </row>
        <row r="82">
          <cell r="G82">
            <v>258353676</v>
          </cell>
        </row>
        <row r="83">
          <cell r="G83">
            <v>193765116</v>
          </cell>
        </row>
        <row r="84">
          <cell r="G84">
            <v>129176868</v>
          </cell>
        </row>
        <row r="85">
          <cell r="G85">
            <v>9204691303</v>
          </cell>
        </row>
        <row r="86">
          <cell r="B86" t="str">
            <v>Muebles, equipos de oficina y software</v>
          </cell>
          <cell r="G86">
            <v>168844004</v>
          </cell>
        </row>
        <row r="87">
          <cell r="B87" t="str">
            <v>Impresos y publicaciones</v>
          </cell>
          <cell r="G87">
            <v>4468046</v>
          </cell>
        </row>
        <row r="88">
          <cell r="B88" t="str">
            <v>Materiales y suministros</v>
          </cell>
          <cell r="G88">
            <v>15000000</v>
          </cell>
        </row>
        <row r="89">
          <cell r="B89" t="str">
            <v>Correo</v>
          </cell>
          <cell r="G89">
            <v>103143627</v>
          </cell>
        </row>
        <row r="90">
          <cell r="B90" t="str">
            <v>Transportes, fletes y acarreos</v>
          </cell>
          <cell r="G90">
            <v>16096600</v>
          </cell>
        </row>
        <row r="91">
          <cell r="B91" t="str">
            <v>Honorarios</v>
          </cell>
          <cell r="G91">
            <v>7786670323</v>
          </cell>
        </row>
        <row r="92">
          <cell r="B92" t="str">
            <v xml:space="preserve">Capacitación  </v>
          </cell>
          <cell r="G92">
            <v>26000000</v>
          </cell>
        </row>
        <row r="93">
          <cell r="B93" t="str">
            <v xml:space="preserve">Mantenimiento </v>
          </cell>
          <cell r="G93">
            <v>0</v>
          </cell>
        </row>
        <row r="94">
          <cell r="B94" t="str">
            <v>Seguros,impuestos y gastos legales</v>
          </cell>
          <cell r="G94">
            <v>55120040</v>
          </cell>
        </row>
        <row r="95">
          <cell r="B95" t="str">
            <v>Comisiones y gastos bancarios</v>
          </cell>
          <cell r="G95">
            <v>116584744</v>
          </cell>
        </row>
        <row r="96">
          <cell r="B96" t="str">
            <v>Gastos de viaje</v>
          </cell>
          <cell r="G96">
            <v>785383300</v>
          </cell>
        </row>
        <row r="97">
          <cell r="B97" t="str">
            <v>Aseo, vigilancia y cafetería</v>
          </cell>
          <cell r="G97">
            <v>0</v>
          </cell>
        </row>
        <row r="98">
          <cell r="B98" t="str">
            <v>Servicios públicos</v>
          </cell>
          <cell r="G98">
            <v>112319460</v>
          </cell>
        </row>
        <row r="99">
          <cell r="B99" t="str">
            <v>Arriendos</v>
          </cell>
          <cell r="G99">
            <v>15061159</v>
          </cell>
        </row>
        <row r="100">
          <cell r="G100">
            <v>71387973058.999268</v>
          </cell>
        </row>
        <row r="101">
          <cell r="G101">
            <v>1917256045.0006208</v>
          </cell>
        </row>
        <row r="102">
          <cell r="G102">
            <v>1173318330</v>
          </cell>
        </row>
        <row r="103">
          <cell r="G103">
            <v>743937715.00062084</v>
          </cell>
        </row>
        <row r="104">
          <cell r="G104">
            <v>24470048600</v>
          </cell>
        </row>
        <row r="105">
          <cell r="G105">
            <v>21877934342</v>
          </cell>
        </row>
        <row r="106">
          <cell r="G106">
            <v>2592114258</v>
          </cell>
        </row>
        <row r="107">
          <cell r="G107">
            <v>19074334152.996002</v>
          </cell>
        </row>
        <row r="108">
          <cell r="G108">
            <v>3432841675.9960003</v>
          </cell>
        </row>
        <row r="109">
          <cell r="G109">
            <v>9196008524</v>
          </cell>
        </row>
        <row r="110">
          <cell r="G110">
            <v>6445483953</v>
          </cell>
        </row>
        <row r="111">
          <cell r="G111">
            <v>25926334261.002636</v>
          </cell>
        </row>
        <row r="112">
          <cell r="G112">
            <v>25926334261.002636</v>
          </cell>
        </row>
        <row r="114">
          <cell r="G114">
            <v>103888287875.13077</v>
          </cell>
        </row>
        <row r="115">
          <cell r="G115">
            <v>9973683080.8719997</v>
          </cell>
        </row>
        <row r="116">
          <cell r="G116">
            <v>28917244708</v>
          </cell>
        </row>
        <row r="118">
          <cell r="G118">
            <v>142779215664.00275</v>
          </cell>
        </row>
      </sheetData>
      <sheetData sheetId="39" refreshError="1"/>
      <sheetData sheetId="40" refreshError="1"/>
      <sheetData sheetId="41" refreshError="1"/>
      <sheetData sheetId="42" refreshError="1"/>
      <sheetData sheetId="43" refreshError="1">
        <row r="13">
          <cell r="N13">
            <v>179691190</v>
          </cell>
        </row>
        <row r="43">
          <cell r="N43">
            <v>0</v>
          </cell>
        </row>
      </sheetData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rsión total en programas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1 Minagricultura"/>
      <sheetName val="Presupuesto general"/>
      <sheetName val="2004VS2005"/>
      <sheetName val="Otros ingresos"/>
      <sheetName val="Anexo 2 "/>
      <sheetName val="Funcionamiento"/>
      <sheetName val="Nómina y honorarios II TRIM."/>
      <sheetName val="Inversión total en programas"/>
      <sheetName val="MODELO CONTRATISTAS"/>
      <sheetName val="Servicios personal 2005"/>
      <sheetName val="Nómina 20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1 Minagricultura"/>
      <sheetName val="Presupuesto general"/>
      <sheetName val="2004VS2005"/>
      <sheetName val="Inversión total en programas"/>
      <sheetName val="MODELO CONTRATISTAS"/>
      <sheetName val="Servicios personal 2005"/>
      <sheetName val="Nómina 2004"/>
      <sheetName val="Anexo cierre 2010"/>
      <sheetName val="Anexo 4"/>
      <sheetName val="Anexo 2 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1 Minagricultura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ANEL"/>
      <sheetName val="Ingreso"/>
      <sheetName val="Anexo 1"/>
      <sheetName val="proyec cabezas"/>
      <sheetName val="Otros ingresos"/>
      <sheetName val="Ingresos por vigencias anterior"/>
      <sheetName val="Ejecución ingresos 2023"/>
      <sheetName val="Ejecución Gastos 2023"/>
      <sheetName val="Superavit 2023"/>
      <sheetName val="Indicadores"/>
      <sheetName val="Rendimientos"/>
      <sheetName val="Ventas EPPC"/>
      <sheetName val="Gasto"/>
      <sheetName val="Anexo 2 "/>
      <sheetName val="Anexo 3"/>
      <sheetName val="Anexo 4"/>
      <sheetName val="Funcionamiento"/>
      <sheetName val="IT"/>
      <sheetName val="Detallado gastos generales"/>
      <sheetName val="Reserva"/>
      <sheetName val="F emergencia"/>
      <sheetName val="RR Expo"/>
      <sheetName val="Nómina y honorarios 2024"/>
      <sheetName val="Comparativo nómina 2023-2024"/>
      <sheetName val="Comparativo gastos personal "/>
      <sheetName val="01 Recaudo"/>
      <sheetName val="02 Mercadeo"/>
      <sheetName val="03 Técnica"/>
      <sheetName val="04 Económica"/>
      <sheetName val="05 EPPC"/>
      <sheetName val="06 Investigación"/>
      <sheetName val="07 Sanidad"/>
      <sheetName val="08 Comercialización"/>
    </sheetNames>
    <sheetDataSet>
      <sheetData sheetId="0"/>
      <sheetData sheetId="1"/>
      <sheetData sheetId="2">
        <row r="11">
          <cell r="D11">
            <v>31296406299</v>
          </cell>
        </row>
        <row r="28">
          <cell r="D28">
            <v>728705086</v>
          </cell>
        </row>
        <row r="49">
          <cell r="C49">
            <v>8667</v>
          </cell>
        </row>
        <row r="50">
          <cell r="C50">
            <v>5200</v>
          </cell>
        </row>
      </sheetData>
      <sheetData sheetId="3"/>
      <sheetData sheetId="4">
        <row r="13">
          <cell r="C13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9">
          <cell r="B19">
            <v>595216053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3">
          <cell r="V13">
            <v>260534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ecutivo"/>
      <sheetName val="Vencimientos"/>
      <sheetName val="CONTROL CONTRATOS 2011"/>
      <sheetName val="Hoja1"/>
    </sheetNames>
    <sheetDataSet>
      <sheetData sheetId="0">
        <row r="9">
          <cell r="M9" t="str">
            <v>FUNCIONAMIENTO</v>
          </cell>
        </row>
        <row r="10">
          <cell r="M10" t="str">
            <v>MERCADEO</v>
          </cell>
        </row>
        <row r="11">
          <cell r="M11" t="str">
            <v>PPC</v>
          </cell>
        </row>
        <row r="12">
          <cell r="M12" t="str">
            <v>ECONOMICA</v>
          </cell>
        </row>
        <row r="13">
          <cell r="M13" t="str">
            <v>TECNICA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SES"/>
      <sheetName val="2010  LABORATORIOS"/>
      <sheetName val="2011 LABORATORIOS"/>
      <sheetName val="COMPARATIVO POR DOSIS"/>
      <sheetName val="COMPARATIVO POR LABORATORIO"/>
      <sheetName val="Hoja1"/>
      <sheetName val="BRIGADAS"/>
      <sheetName val="COMITÉ"/>
      <sheetName val="DISTRIBUIDOR"/>
      <sheetName val="DEPARTAMENTO"/>
      <sheetName val="CONSOLIDADO GENERAL"/>
      <sheetName val="BA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E3">
            <v>40191</v>
          </cell>
        </row>
        <row r="4">
          <cell r="E4">
            <v>40196</v>
          </cell>
        </row>
        <row r="5">
          <cell r="E5">
            <v>40179</v>
          </cell>
        </row>
        <row r="6">
          <cell r="E6">
            <v>40193</v>
          </cell>
        </row>
        <row r="7">
          <cell r="E7">
            <v>40193</v>
          </cell>
        </row>
        <row r="8">
          <cell r="E8">
            <v>40190</v>
          </cell>
        </row>
        <row r="9">
          <cell r="E9">
            <v>40190</v>
          </cell>
        </row>
        <row r="10">
          <cell r="E10">
            <v>40190</v>
          </cell>
        </row>
        <row r="11">
          <cell r="E11">
            <v>40190</v>
          </cell>
        </row>
        <row r="12">
          <cell r="E12">
            <v>40190</v>
          </cell>
        </row>
        <row r="13">
          <cell r="E13">
            <v>40191</v>
          </cell>
        </row>
        <row r="14">
          <cell r="E14">
            <v>40191</v>
          </cell>
        </row>
        <row r="15">
          <cell r="E15">
            <v>40196</v>
          </cell>
        </row>
        <row r="16">
          <cell r="E16">
            <v>40196</v>
          </cell>
        </row>
        <row r="17">
          <cell r="E17">
            <v>40196</v>
          </cell>
        </row>
        <row r="18">
          <cell r="E18">
            <v>40196</v>
          </cell>
        </row>
        <row r="19">
          <cell r="E19">
            <v>40197</v>
          </cell>
        </row>
        <row r="20">
          <cell r="E20">
            <v>40197</v>
          </cell>
        </row>
        <row r="21">
          <cell r="E21">
            <v>40197</v>
          </cell>
        </row>
        <row r="22">
          <cell r="E22">
            <v>40192</v>
          </cell>
        </row>
        <row r="23">
          <cell r="E23">
            <v>40192</v>
          </cell>
        </row>
        <row r="24">
          <cell r="E24">
            <v>40192</v>
          </cell>
        </row>
        <row r="25">
          <cell r="E25">
            <v>40192</v>
          </cell>
        </row>
        <row r="26">
          <cell r="E26">
            <v>40197</v>
          </cell>
        </row>
        <row r="27">
          <cell r="E27">
            <v>40197</v>
          </cell>
        </row>
        <row r="28">
          <cell r="E28">
            <v>40196</v>
          </cell>
        </row>
        <row r="29">
          <cell r="E29">
            <v>40196</v>
          </cell>
        </row>
        <row r="30">
          <cell r="E30">
            <v>40196</v>
          </cell>
        </row>
        <row r="31">
          <cell r="E31">
            <v>40199</v>
          </cell>
        </row>
        <row r="32">
          <cell r="E32">
            <v>40199</v>
          </cell>
        </row>
        <row r="33">
          <cell r="E33">
            <v>40199</v>
          </cell>
        </row>
        <row r="34">
          <cell r="E34">
            <v>40199</v>
          </cell>
        </row>
        <row r="35">
          <cell r="E35">
            <v>40203</v>
          </cell>
        </row>
        <row r="36">
          <cell r="E36">
            <v>40203</v>
          </cell>
        </row>
        <row r="37">
          <cell r="E37">
            <v>40203</v>
          </cell>
        </row>
        <row r="38">
          <cell r="E38">
            <v>40203</v>
          </cell>
        </row>
        <row r="39">
          <cell r="E39">
            <v>40200</v>
          </cell>
        </row>
        <row r="40">
          <cell r="E40">
            <v>40200</v>
          </cell>
        </row>
        <row r="41">
          <cell r="E41">
            <v>40199</v>
          </cell>
        </row>
        <row r="42">
          <cell r="E42">
            <v>40203</v>
          </cell>
        </row>
        <row r="43">
          <cell r="E43">
            <v>40203</v>
          </cell>
        </row>
        <row r="44">
          <cell r="E44">
            <v>40203</v>
          </cell>
        </row>
        <row r="45">
          <cell r="E45">
            <v>40203</v>
          </cell>
        </row>
        <row r="46">
          <cell r="E46">
            <v>40203</v>
          </cell>
        </row>
        <row r="47">
          <cell r="E47">
            <v>40203</v>
          </cell>
        </row>
        <row r="48">
          <cell r="E48">
            <v>40205</v>
          </cell>
        </row>
        <row r="49">
          <cell r="E49">
            <v>40205</v>
          </cell>
        </row>
        <row r="50">
          <cell r="E50">
            <v>40205</v>
          </cell>
        </row>
        <row r="51">
          <cell r="E51">
            <v>40205</v>
          </cell>
        </row>
        <row r="52">
          <cell r="E52">
            <v>40205</v>
          </cell>
        </row>
        <row r="53">
          <cell r="E53">
            <v>40205</v>
          </cell>
        </row>
        <row r="54">
          <cell r="E54">
            <v>40205</v>
          </cell>
        </row>
        <row r="55">
          <cell r="E55">
            <v>40205</v>
          </cell>
        </row>
        <row r="56">
          <cell r="E56">
            <v>40205</v>
          </cell>
        </row>
        <row r="57">
          <cell r="E57">
            <v>40205</v>
          </cell>
        </row>
        <row r="58">
          <cell r="E58">
            <v>40205</v>
          </cell>
        </row>
        <row r="59">
          <cell r="E59">
            <v>40205</v>
          </cell>
        </row>
        <row r="60">
          <cell r="E60">
            <v>40210</v>
          </cell>
        </row>
        <row r="61">
          <cell r="E61">
            <v>40210</v>
          </cell>
        </row>
        <row r="62">
          <cell r="E62">
            <v>40210</v>
          </cell>
        </row>
        <row r="63">
          <cell r="E63">
            <v>40210</v>
          </cell>
        </row>
        <row r="64">
          <cell r="E64">
            <v>40210</v>
          </cell>
        </row>
        <row r="65">
          <cell r="E65">
            <v>40210</v>
          </cell>
        </row>
        <row r="66">
          <cell r="E66">
            <v>40210</v>
          </cell>
        </row>
        <row r="67">
          <cell r="E67">
            <v>40210</v>
          </cell>
        </row>
        <row r="68">
          <cell r="E68">
            <v>40210</v>
          </cell>
        </row>
        <row r="69">
          <cell r="E69">
            <v>40210</v>
          </cell>
        </row>
        <row r="70">
          <cell r="E70">
            <v>40211</v>
          </cell>
        </row>
        <row r="71">
          <cell r="E71">
            <v>40211</v>
          </cell>
        </row>
        <row r="72">
          <cell r="E72">
            <v>40211</v>
          </cell>
        </row>
        <row r="73">
          <cell r="E73">
            <v>40211</v>
          </cell>
        </row>
        <row r="74">
          <cell r="E74">
            <v>40211</v>
          </cell>
        </row>
        <row r="75">
          <cell r="E75">
            <v>40211</v>
          </cell>
        </row>
        <row r="76">
          <cell r="E76">
            <v>40211</v>
          </cell>
        </row>
        <row r="77">
          <cell r="E77">
            <v>40211</v>
          </cell>
        </row>
        <row r="78">
          <cell r="E78">
            <v>40211</v>
          </cell>
        </row>
        <row r="79">
          <cell r="E79">
            <v>40211</v>
          </cell>
        </row>
        <row r="80">
          <cell r="E80">
            <v>40211</v>
          </cell>
        </row>
        <row r="81">
          <cell r="E81">
            <v>40211</v>
          </cell>
        </row>
        <row r="82">
          <cell r="E82">
            <v>40211</v>
          </cell>
        </row>
        <row r="83">
          <cell r="E83">
            <v>40210</v>
          </cell>
        </row>
        <row r="84">
          <cell r="E84">
            <v>40210</v>
          </cell>
        </row>
        <row r="85">
          <cell r="E85">
            <v>40205</v>
          </cell>
        </row>
        <row r="86">
          <cell r="E86">
            <v>40205</v>
          </cell>
        </row>
        <row r="87">
          <cell r="E87">
            <v>40210</v>
          </cell>
        </row>
        <row r="88">
          <cell r="E88">
            <v>40212</v>
          </cell>
        </row>
        <row r="89">
          <cell r="E89">
            <v>40212</v>
          </cell>
        </row>
        <row r="90">
          <cell r="E90">
            <v>40210</v>
          </cell>
        </row>
        <row r="91">
          <cell r="E91">
            <v>40210</v>
          </cell>
        </row>
        <row r="92">
          <cell r="E92">
            <v>40213</v>
          </cell>
        </row>
        <row r="93">
          <cell r="E93">
            <v>40213</v>
          </cell>
        </row>
        <row r="94">
          <cell r="E94">
            <v>40210</v>
          </cell>
        </row>
        <row r="95">
          <cell r="E95">
            <v>40210</v>
          </cell>
        </row>
        <row r="96">
          <cell r="E96">
            <v>40212</v>
          </cell>
        </row>
        <row r="97">
          <cell r="E97">
            <v>40212</v>
          </cell>
        </row>
        <row r="98">
          <cell r="E98">
            <v>40213</v>
          </cell>
        </row>
        <row r="99">
          <cell r="E99">
            <v>40213</v>
          </cell>
        </row>
        <row r="100">
          <cell r="E100">
            <v>40214</v>
          </cell>
        </row>
        <row r="101">
          <cell r="E101">
            <v>40214</v>
          </cell>
        </row>
        <row r="102">
          <cell r="E102">
            <v>40217</v>
          </cell>
        </row>
        <row r="103">
          <cell r="E103">
            <v>40217</v>
          </cell>
        </row>
        <row r="104">
          <cell r="E104">
            <v>40217</v>
          </cell>
        </row>
        <row r="105">
          <cell r="E105">
            <v>40217</v>
          </cell>
        </row>
        <row r="106">
          <cell r="E106">
            <v>40214</v>
          </cell>
        </row>
        <row r="107">
          <cell r="E107">
            <v>40214</v>
          </cell>
        </row>
        <row r="108">
          <cell r="E108">
            <v>40207</v>
          </cell>
        </row>
        <row r="109">
          <cell r="E109">
            <v>40207</v>
          </cell>
        </row>
        <row r="110">
          <cell r="E110">
            <v>40212</v>
          </cell>
        </row>
        <row r="111">
          <cell r="E111">
            <v>40212</v>
          </cell>
        </row>
        <row r="112">
          <cell r="E112">
            <v>40212</v>
          </cell>
        </row>
        <row r="113">
          <cell r="E113">
            <v>40212</v>
          </cell>
        </row>
        <row r="114">
          <cell r="E114">
            <v>40212</v>
          </cell>
        </row>
        <row r="115">
          <cell r="E115">
            <v>40212</v>
          </cell>
        </row>
        <row r="116">
          <cell r="E116">
            <v>40218</v>
          </cell>
        </row>
        <row r="117">
          <cell r="E117">
            <v>40218</v>
          </cell>
        </row>
        <row r="118">
          <cell r="E118">
            <v>40218</v>
          </cell>
        </row>
        <row r="119">
          <cell r="E119">
            <v>40218</v>
          </cell>
        </row>
        <row r="120">
          <cell r="E120">
            <v>40218</v>
          </cell>
        </row>
        <row r="121">
          <cell r="E121">
            <v>40211</v>
          </cell>
        </row>
        <row r="122">
          <cell r="E122">
            <v>40211</v>
          </cell>
        </row>
        <row r="123">
          <cell r="E123">
            <v>40211</v>
          </cell>
        </row>
        <row r="124">
          <cell r="E124">
            <v>40211</v>
          </cell>
        </row>
        <row r="125">
          <cell r="E125">
            <v>40211</v>
          </cell>
        </row>
        <row r="126">
          <cell r="E126">
            <v>40214</v>
          </cell>
        </row>
        <row r="127">
          <cell r="E127">
            <v>40214</v>
          </cell>
        </row>
        <row r="128">
          <cell r="E128">
            <v>40211</v>
          </cell>
        </row>
        <row r="129">
          <cell r="E129">
            <v>40218</v>
          </cell>
        </row>
        <row r="130">
          <cell r="E130">
            <v>40218</v>
          </cell>
        </row>
        <row r="131">
          <cell r="E131">
            <v>40218</v>
          </cell>
        </row>
        <row r="132">
          <cell r="E132">
            <v>40218</v>
          </cell>
        </row>
        <row r="133">
          <cell r="E133">
            <v>40213</v>
          </cell>
        </row>
        <row r="134">
          <cell r="E134">
            <v>40213</v>
          </cell>
        </row>
        <row r="135">
          <cell r="E135">
            <v>40213</v>
          </cell>
        </row>
        <row r="136">
          <cell r="E136">
            <v>40213</v>
          </cell>
        </row>
        <row r="137">
          <cell r="E137">
            <v>40218</v>
          </cell>
        </row>
        <row r="138">
          <cell r="E138">
            <v>40218</v>
          </cell>
        </row>
        <row r="139">
          <cell r="E139">
            <v>40218</v>
          </cell>
        </row>
        <row r="140">
          <cell r="E140">
            <v>40218</v>
          </cell>
        </row>
        <row r="141">
          <cell r="E141">
            <v>40218</v>
          </cell>
        </row>
        <row r="142">
          <cell r="E142">
            <v>40210</v>
          </cell>
        </row>
        <row r="143">
          <cell r="E143">
            <v>40210</v>
          </cell>
        </row>
        <row r="144">
          <cell r="E144">
            <v>40218</v>
          </cell>
        </row>
        <row r="145">
          <cell r="E145">
            <v>40218</v>
          </cell>
        </row>
        <row r="146">
          <cell r="E146">
            <v>40218</v>
          </cell>
        </row>
        <row r="147">
          <cell r="E147">
            <v>40220</v>
          </cell>
        </row>
        <row r="148">
          <cell r="E148">
            <v>40220</v>
          </cell>
        </row>
        <row r="149">
          <cell r="E149">
            <v>40220</v>
          </cell>
        </row>
        <row r="150">
          <cell r="E150">
            <v>40220</v>
          </cell>
        </row>
        <row r="151">
          <cell r="E151">
            <v>40224</v>
          </cell>
        </row>
        <row r="152">
          <cell r="E152">
            <v>40224</v>
          </cell>
        </row>
        <row r="153">
          <cell r="E153">
            <v>40224</v>
          </cell>
        </row>
        <row r="154">
          <cell r="E154">
            <v>40224</v>
          </cell>
        </row>
        <row r="155">
          <cell r="E155">
            <v>40224</v>
          </cell>
        </row>
        <row r="156">
          <cell r="E156">
            <v>40218</v>
          </cell>
        </row>
        <row r="157">
          <cell r="E157">
            <v>40218</v>
          </cell>
        </row>
        <row r="158">
          <cell r="E158">
            <v>40218</v>
          </cell>
        </row>
        <row r="159">
          <cell r="E159">
            <v>40225</v>
          </cell>
        </row>
        <row r="160">
          <cell r="E160">
            <v>40225</v>
          </cell>
        </row>
        <row r="161">
          <cell r="E161">
            <v>40225</v>
          </cell>
        </row>
        <row r="162">
          <cell r="E162">
            <v>40227</v>
          </cell>
        </row>
        <row r="163">
          <cell r="E163">
            <v>40227</v>
          </cell>
        </row>
        <row r="164">
          <cell r="E164">
            <v>40227</v>
          </cell>
        </row>
        <row r="165">
          <cell r="E165">
            <v>40227</v>
          </cell>
        </row>
        <row r="166">
          <cell r="E166">
            <v>40228</v>
          </cell>
        </row>
        <row r="167">
          <cell r="E167">
            <v>40228</v>
          </cell>
        </row>
        <row r="168">
          <cell r="E168">
            <v>40228</v>
          </cell>
        </row>
        <row r="169">
          <cell r="E169">
            <v>40231</v>
          </cell>
        </row>
        <row r="170">
          <cell r="E170">
            <v>40231</v>
          </cell>
        </row>
        <row r="171">
          <cell r="E171">
            <v>40233</v>
          </cell>
        </row>
        <row r="172">
          <cell r="E172">
            <v>40233</v>
          </cell>
        </row>
        <row r="173">
          <cell r="E173">
            <v>40232</v>
          </cell>
        </row>
        <row r="174">
          <cell r="E174">
            <v>40232</v>
          </cell>
        </row>
        <row r="175">
          <cell r="E175">
            <v>40233</v>
          </cell>
        </row>
        <row r="176">
          <cell r="E176">
            <v>40232</v>
          </cell>
        </row>
        <row r="177">
          <cell r="E177">
            <v>40233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6793A-EA70-4A16-B946-18B3939BD073}">
  <sheetPr>
    <pageSetUpPr fitToPage="1"/>
  </sheetPr>
  <dimension ref="B1:L106"/>
  <sheetViews>
    <sheetView showGridLines="0" tabSelected="1" zoomScale="85" zoomScaleNormal="85" workbookViewId="0">
      <selection activeCell="S14" sqref="S14"/>
    </sheetView>
  </sheetViews>
  <sheetFormatPr baseColWidth="10" defaultColWidth="11.42578125" defaultRowHeight="13.5" x14ac:dyDescent="0.25"/>
  <cols>
    <col min="1" max="1" width="11.42578125" style="1"/>
    <col min="2" max="2" width="60.7109375" style="1" customWidth="1"/>
    <col min="3" max="3" width="24.42578125" style="1" customWidth="1"/>
    <col min="4" max="4" width="23.7109375" style="1" customWidth="1"/>
    <col min="5" max="5" width="18.140625" style="2" customWidth="1"/>
    <col min="6" max="6" width="21.5703125" style="1" hidden="1" customWidth="1"/>
    <col min="7" max="7" width="18.140625" style="3" hidden="1" customWidth="1"/>
    <col min="8" max="8" width="18.140625" style="1" hidden="1" customWidth="1"/>
    <col min="9" max="9" width="18.140625" style="2" hidden="1" customWidth="1"/>
    <col min="10" max="10" width="18.140625" style="1" hidden="1" customWidth="1"/>
    <col min="11" max="11" width="18.140625" style="2" hidden="1" customWidth="1"/>
    <col min="12" max="12" width="32" style="1" hidden="1" customWidth="1"/>
    <col min="13" max="16384" width="11.42578125" style="1"/>
  </cols>
  <sheetData>
    <row r="1" spans="2:12" ht="14.25" thickBot="1" x14ac:dyDescent="0.3"/>
    <row r="2" spans="2:12" ht="15" customHeight="1" x14ac:dyDescent="0.25">
      <c r="B2" s="82" t="s">
        <v>0</v>
      </c>
      <c r="C2" s="83"/>
      <c r="D2" s="83"/>
      <c r="E2" s="83"/>
      <c r="F2" s="83"/>
      <c r="G2" s="83"/>
      <c r="H2" s="83"/>
      <c r="I2" s="83"/>
      <c r="J2" s="83"/>
      <c r="K2" s="84"/>
    </row>
    <row r="3" spans="2:12" x14ac:dyDescent="0.25">
      <c r="B3" s="85"/>
      <c r="C3" s="86"/>
      <c r="D3" s="86"/>
      <c r="E3" s="86"/>
      <c r="F3" s="86"/>
      <c r="G3" s="86"/>
      <c r="H3" s="86"/>
      <c r="I3" s="86"/>
      <c r="J3" s="86"/>
      <c r="K3" s="87"/>
    </row>
    <row r="4" spans="2:12" x14ac:dyDescent="0.25">
      <c r="B4" s="85"/>
      <c r="C4" s="86"/>
      <c r="D4" s="86"/>
      <c r="E4" s="86"/>
      <c r="F4" s="86"/>
      <c r="G4" s="86"/>
      <c r="H4" s="86"/>
      <c r="I4" s="86"/>
      <c r="J4" s="86"/>
      <c r="K4" s="87"/>
    </row>
    <row r="5" spans="2:12" ht="14.25" thickBot="1" x14ac:dyDescent="0.3">
      <c r="B5" s="88"/>
      <c r="C5" s="89"/>
      <c r="D5" s="89"/>
      <c r="E5" s="89"/>
      <c r="F5" s="89"/>
      <c r="G5" s="89"/>
      <c r="H5" s="89"/>
      <c r="I5" s="89"/>
      <c r="J5" s="89"/>
      <c r="K5" s="90"/>
    </row>
    <row r="6" spans="2:12" ht="15.75" customHeight="1" thickBot="1" x14ac:dyDescent="0.3">
      <c r="B6" s="91" t="s">
        <v>1</v>
      </c>
      <c r="C6" s="92"/>
      <c r="D6" s="92"/>
      <c r="E6" s="92"/>
      <c r="F6" s="92"/>
      <c r="G6" s="92"/>
      <c r="H6" s="92"/>
      <c r="I6" s="92"/>
      <c r="J6" s="93"/>
      <c r="K6" s="4" t="s">
        <v>2</v>
      </c>
    </row>
    <row r="7" spans="2:12" x14ac:dyDescent="0.25">
      <c r="B7" s="94"/>
      <c r="C7" s="94"/>
      <c r="D7" s="94"/>
      <c r="E7" s="94"/>
      <c r="F7" s="94"/>
      <c r="G7" s="94"/>
      <c r="H7" s="94"/>
      <c r="I7" s="94"/>
      <c r="J7" s="5"/>
      <c r="K7" s="5"/>
    </row>
    <row r="8" spans="2:12" ht="12.75" customHeight="1" x14ac:dyDescent="0.25">
      <c r="B8" s="6" t="s">
        <v>3</v>
      </c>
      <c r="C8" s="95" t="s">
        <v>4</v>
      </c>
      <c r="D8" s="95"/>
      <c r="E8" s="6"/>
      <c r="F8" s="6"/>
      <c r="G8" s="7"/>
      <c r="H8" s="6"/>
      <c r="I8" s="6"/>
      <c r="J8" s="5"/>
      <c r="K8" s="5"/>
    </row>
    <row r="9" spans="2:12" x14ac:dyDescent="0.25">
      <c r="B9" s="6" t="s">
        <v>5</v>
      </c>
      <c r="C9" s="8">
        <v>2026</v>
      </c>
      <c r="E9" s="6"/>
      <c r="F9" s="6"/>
      <c r="G9" s="7"/>
      <c r="H9" s="6"/>
      <c r="I9" s="6"/>
      <c r="J9" s="5"/>
      <c r="K9" s="5"/>
    </row>
    <row r="10" spans="2:12" x14ac:dyDescent="0.25">
      <c r="B10" s="6" t="s">
        <v>6</v>
      </c>
      <c r="C10" s="9">
        <v>46112</v>
      </c>
      <c r="E10" s="6"/>
      <c r="F10" s="6"/>
      <c r="G10" s="7"/>
      <c r="H10" s="6"/>
      <c r="I10" s="6"/>
      <c r="K10" s="1"/>
    </row>
    <row r="11" spans="2:12" x14ac:dyDescent="0.25">
      <c r="D11" s="10"/>
      <c r="E11" s="1"/>
      <c r="G11" s="11"/>
      <c r="I11" s="1"/>
      <c r="K11" s="1"/>
    </row>
    <row r="12" spans="2:12" x14ac:dyDescent="0.25">
      <c r="B12" s="96" t="s">
        <v>7</v>
      </c>
      <c r="C12" s="96"/>
      <c r="D12" s="96"/>
      <c r="E12" s="96"/>
      <c r="F12" s="96"/>
      <c r="G12" s="96"/>
      <c r="H12" s="96"/>
      <c r="I12" s="96"/>
      <c r="J12" s="96"/>
      <c r="K12" s="96"/>
    </row>
    <row r="13" spans="2:12" ht="12" customHeight="1" thickBot="1" x14ac:dyDescent="0.3">
      <c r="B13" s="97" t="s">
        <v>8</v>
      </c>
      <c r="C13" s="97"/>
      <c r="D13" s="97"/>
      <c r="E13" s="97"/>
      <c r="F13" s="97"/>
      <c r="G13" s="97"/>
      <c r="H13" s="97"/>
      <c r="I13" s="97"/>
      <c r="J13" s="97"/>
      <c r="K13" s="97"/>
    </row>
    <row r="14" spans="2:12" ht="36.75" customHeight="1" thickBot="1" x14ac:dyDescent="0.3">
      <c r="B14" s="102" t="s">
        <v>9</v>
      </c>
      <c r="C14" s="103" t="s">
        <v>10</v>
      </c>
      <c r="D14" s="103" t="s">
        <v>11</v>
      </c>
      <c r="E14" s="103" t="s">
        <v>12</v>
      </c>
      <c r="F14" s="12" t="s">
        <v>13</v>
      </c>
      <c r="G14" s="13" t="s">
        <v>14</v>
      </c>
      <c r="H14" s="14" t="s">
        <v>15</v>
      </c>
      <c r="I14" s="15" t="s">
        <v>16</v>
      </c>
      <c r="J14" s="16" t="s">
        <v>17</v>
      </c>
      <c r="K14" s="17" t="s">
        <v>18</v>
      </c>
    </row>
    <row r="15" spans="2:12" ht="15.75" customHeight="1" x14ac:dyDescent="0.25">
      <c r="B15" s="98"/>
      <c r="C15" s="99"/>
      <c r="D15" s="100"/>
      <c r="E15" s="101"/>
      <c r="F15" s="29"/>
      <c r="G15" s="30"/>
      <c r="H15" s="29"/>
      <c r="I15" s="30"/>
      <c r="J15" s="29"/>
      <c r="K15" s="30"/>
    </row>
    <row r="16" spans="2:12" x14ac:dyDescent="0.25">
      <c r="B16" s="23" t="s">
        <v>19</v>
      </c>
      <c r="C16" s="24">
        <v>17984256537</v>
      </c>
      <c r="D16" s="24">
        <v>4010831117</v>
      </c>
      <c r="E16" s="19">
        <v>0.22301901158651161</v>
      </c>
      <c r="F16" s="26">
        <f>+F17+F50</f>
        <v>0</v>
      </c>
      <c r="G16" s="22">
        <f t="shared" ref="G16:G65" si="0">+F16/C16</f>
        <v>0</v>
      </c>
      <c r="H16" s="31"/>
      <c r="I16" s="22"/>
      <c r="J16" s="31"/>
      <c r="K16" s="22"/>
      <c r="L16" s="32">
        <f>+C16-'[18]Anexo No. 13 Sgto Trimes'!G35</f>
        <v>4122599431.8684998</v>
      </c>
    </row>
    <row r="17" spans="2:12" x14ac:dyDescent="0.25">
      <c r="B17" s="23" t="s">
        <v>20</v>
      </c>
      <c r="C17" s="24">
        <v>5019115780</v>
      </c>
      <c r="D17" s="24">
        <v>885727597</v>
      </c>
      <c r="E17" s="19">
        <v>0.17647084383456882</v>
      </c>
      <c r="F17" s="26">
        <f>+F18+F30+F47</f>
        <v>0</v>
      </c>
      <c r="G17" s="22">
        <f t="shared" si="0"/>
        <v>0</v>
      </c>
      <c r="H17" s="31"/>
      <c r="I17" s="22"/>
      <c r="J17" s="31"/>
      <c r="K17" s="22"/>
      <c r="L17" s="32">
        <f>+C17-'[18]Anexo No. 13 Sgto Trimes'!G36</f>
        <v>1071792751.8685002</v>
      </c>
    </row>
    <row r="18" spans="2:12" s="5" customFormat="1" x14ac:dyDescent="0.25">
      <c r="B18" s="23" t="s">
        <v>21</v>
      </c>
      <c r="C18" s="18">
        <v>1364854965</v>
      </c>
      <c r="D18" s="18">
        <v>289167382</v>
      </c>
      <c r="E18" s="25">
        <v>0.2118667473213903</v>
      </c>
      <c r="F18" s="20">
        <f>SUM(F19:F29)</f>
        <v>0</v>
      </c>
      <c r="G18" s="27">
        <f t="shared" si="0"/>
        <v>0</v>
      </c>
      <c r="H18" s="20"/>
      <c r="I18" s="33"/>
      <c r="J18" s="20"/>
      <c r="K18" s="33"/>
      <c r="L18" s="32">
        <f>+C18-'[18]Anexo No. 13 Sgto Trimes'!G37</f>
        <v>215217539.87199998</v>
      </c>
    </row>
    <row r="19" spans="2:12" x14ac:dyDescent="0.25">
      <c r="B19" s="34" t="str">
        <f>+'[18]Anexo No. 3 Presupt Gtos MOD'!B20</f>
        <v>Sueldos</v>
      </c>
      <c r="C19" s="35">
        <v>850662299</v>
      </c>
      <c r="D19" s="35">
        <v>189126243</v>
      </c>
      <c r="E19" s="36">
        <v>0.22232822968918245</v>
      </c>
      <c r="F19" s="21"/>
      <c r="G19" s="37">
        <f t="shared" si="0"/>
        <v>0</v>
      </c>
      <c r="H19" s="21"/>
      <c r="I19" s="38"/>
      <c r="J19" s="21"/>
      <c r="K19" s="38"/>
      <c r="L19" s="32">
        <f>+C19-'[18]Anexo No. 13 Sgto Trimes'!G38</f>
        <v>85206075</v>
      </c>
    </row>
    <row r="20" spans="2:12" x14ac:dyDescent="0.25">
      <c r="B20" s="34" t="str">
        <f>+'[18]Anexo No. 3 Presupt Gtos MOD'!B21</f>
        <v>Auxilio de transporte</v>
      </c>
      <c r="C20" s="35">
        <v>24043980</v>
      </c>
      <c r="D20" s="35">
        <v>1818393</v>
      </c>
      <c r="E20" s="36">
        <v>7.5627787080175576E-2</v>
      </c>
      <c r="F20" s="21"/>
      <c r="G20" s="37">
        <f t="shared" si="0"/>
        <v>0</v>
      </c>
      <c r="H20" s="21"/>
      <c r="I20" s="38"/>
      <c r="J20" s="21"/>
      <c r="K20" s="38"/>
      <c r="L20" s="32">
        <f>+C20-'[18]Anexo No. 13 Sgto Trimes'!G39</f>
        <v>21643980</v>
      </c>
    </row>
    <row r="21" spans="2:12" x14ac:dyDescent="0.25">
      <c r="B21" s="34" t="str">
        <f>+'[18]Anexo No. 3 Presupt Gtos MOD'!B22</f>
        <v>Vacaciones</v>
      </c>
      <c r="C21" s="35">
        <v>45123417</v>
      </c>
      <c r="D21" s="35">
        <v>8105383</v>
      </c>
      <c r="E21" s="36">
        <v>0.17962697727434959</v>
      </c>
      <c r="F21" s="21"/>
      <c r="G21" s="37">
        <f t="shared" si="0"/>
        <v>0</v>
      </c>
      <c r="H21" s="21"/>
      <c r="I21" s="38"/>
      <c r="J21" s="21"/>
      <c r="K21" s="38"/>
      <c r="L21" s="32">
        <f>+C21-'[18]Anexo No. 13 Sgto Trimes'!G40</f>
        <v>10569734</v>
      </c>
    </row>
    <row r="22" spans="2:12" x14ac:dyDescent="0.25">
      <c r="B22" s="34" t="str">
        <f>+'[18]Anexo No. 3 Presupt Gtos MOD'!B23</f>
        <v>Prima legal</v>
      </c>
      <c r="C22" s="35">
        <v>75205713</v>
      </c>
      <c r="D22" s="35">
        <v>16245713</v>
      </c>
      <c r="E22" s="36">
        <v>0.21601700658033784</v>
      </c>
      <c r="F22" s="21"/>
      <c r="G22" s="37">
        <f t="shared" si="0"/>
        <v>0</v>
      </c>
      <c r="H22" s="21"/>
      <c r="I22" s="38"/>
      <c r="J22" s="21"/>
      <c r="K22" s="38"/>
      <c r="L22" s="32">
        <f>+C22-'[18]Anexo No. 13 Sgto Trimes'!G41</f>
        <v>17616228.436000004</v>
      </c>
    </row>
    <row r="23" spans="2:12" x14ac:dyDescent="0.25">
      <c r="B23" s="34" t="str">
        <f>+'[18]Anexo No. 3 Presupt Gtos MOD'!B24</f>
        <v xml:space="preserve">Dotación y suministro </v>
      </c>
      <c r="C23" s="35">
        <v>7540625</v>
      </c>
      <c r="D23" s="35">
        <v>0</v>
      </c>
      <c r="E23" s="36">
        <v>0</v>
      </c>
      <c r="F23" s="21"/>
      <c r="G23" s="37">
        <f t="shared" si="0"/>
        <v>0</v>
      </c>
      <c r="H23" s="21"/>
      <c r="I23" s="38"/>
      <c r="J23" s="21"/>
      <c r="K23" s="38"/>
      <c r="L23" s="32">
        <f>+C23-'[18]Anexo No. 13 Sgto Trimes'!G42</f>
        <v>6534806</v>
      </c>
    </row>
    <row r="24" spans="2:12" x14ac:dyDescent="0.25">
      <c r="B24" s="34" t="str">
        <f>+'[18]Anexo No. 3 Presupt Gtos MOD'!B25</f>
        <v>Cesantías</v>
      </c>
      <c r="C24" s="35">
        <v>75205713</v>
      </c>
      <c r="D24" s="35">
        <v>16245713</v>
      </c>
      <c r="E24" s="36">
        <v>0.21601700658033784</v>
      </c>
      <c r="F24" s="21"/>
      <c r="G24" s="37">
        <f t="shared" si="0"/>
        <v>0</v>
      </c>
      <c r="H24" s="21"/>
      <c r="I24" s="38"/>
      <c r="J24" s="21"/>
      <c r="K24" s="38"/>
      <c r="L24" s="32">
        <f>+C24-'[18]Anexo No. 13 Sgto Trimes'!G43</f>
        <v>17616228.436000004</v>
      </c>
    </row>
    <row r="25" spans="2:12" x14ac:dyDescent="0.25">
      <c r="B25" s="34" t="str">
        <f>+'[18]Anexo No. 3 Presupt Gtos MOD'!B26</f>
        <v>Intereses de cesantías</v>
      </c>
      <c r="C25" s="35">
        <v>9024686</v>
      </c>
      <c r="D25" s="35">
        <v>1864399</v>
      </c>
      <c r="E25" s="36">
        <v>0.20658879433589158</v>
      </c>
      <c r="F25" s="21"/>
      <c r="G25" s="37">
        <f t="shared" si="0"/>
        <v>0</v>
      </c>
      <c r="H25" s="21"/>
      <c r="I25" s="38"/>
      <c r="J25" s="21"/>
      <c r="K25" s="38"/>
      <c r="L25" s="32">
        <f>+C25-'[18]Anexo No. 13 Sgto Trimes'!G44</f>
        <v>2113947</v>
      </c>
    </row>
    <row r="26" spans="2:12" x14ac:dyDescent="0.25">
      <c r="B26" s="34" t="str">
        <f>+'[18]Anexo No. 3 Presupt Gtos MOD'!B27</f>
        <v>Seguros y/o fondos privados</v>
      </c>
      <c r="C26" s="35">
        <v>193420224</v>
      </c>
      <c r="D26" s="35">
        <v>40286938</v>
      </c>
      <c r="E26" s="36">
        <v>0.20828710238697687</v>
      </c>
      <c r="F26" s="21"/>
      <c r="G26" s="37">
        <f t="shared" si="0"/>
        <v>0</v>
      </c>
      <c r="H26" s="21"/>
      <c r="I26" s="38"/>
      <c r="J26" s="21"/>
      <c r="K26" s="38"/>
      <c r="L26" s="32">
        <f>+C26-'[18]Anexo No. 13 Sgto Trimes'!G45</f>
        <v>35400913</v>
      </c>
    </row>
    <row r="27" spans="2:12" x14ac:dyDescent="0.25">
      <c r="B27" s="34" t="str">
        <f>+'[18]Anexo No. 3 Presupt Gtos MOD'!B28</f>
        <v>Caja de compensación</v>
      </c>
      <c r="C27" s="35">
        <v>37612572</v>
      </c>
      <c r="D27" s="35">
        <v>6876400</v>
      </c>
      <c r="E27" s="36">
        <v>0.18282185009841923</v>
      </c>
      <c r="F27" s="21"/>
      <c r="G27" s="37">
        <f t="shared" si="0"/>
        <v>0</v>
      </c>
      <c r="H27" s="21"/>
      <c r="I27" s="38"/>
      <c r="J27" s="21"/>
      <c r="K27" s="38"/>
      <c r="L27" s="32">
        <f>+C27-'[18]Anexo No. 13 Sgto Trimes'!G46</f>
        <v>8229156</v>
      </c>
    </row>
    <row r="28" spans="2:12" x14ac:dyDescent="0.25">
      <c r="B28" s="34" t="str">
        <f>+'[18]Anexo No. 3 Presupt Gtos MOD'!B29</f>
        <v>Aportes ICBF</v>
      </c>
      <c r="C28" s="35">
        <v>28209444</v>
      </c>
      <c r="D28" s="35">
        <v>5158100</v>
      </c>
      <c r="E28" s="36">
        <v>0.18285011218228903</v>
      </c>
      <c r="F28" s="21"/>
      <c r="G28" s="37">
        <f t="shared" si="0"/>
        <v>0</v>
      </c>
      <c r="H28" s="21"/>
      <c r="I28" s="38"/>
      <c r="J28" s="21"/>
      <c r="K28" s="38"/>
      <c r="L28" s="32">
        <f>+C28-'[18]Anexo No. 13 Sgto Trimes'!G47</f>
        <v>6171900</v>
      </c>
    </row>
    <row r="29" spans="2:12" x14ac:dyDescent="0.25">
      <c r="B29" s="34" t="str">
        <f>+'[18]Anexo No. 3 Presupt Gtos MOD'!B30</f>
        <v>Aportes SENA</v>
      </c>
      <c r="C29" s="35">
        <v>18806292</v>
      </c>
      <c r="D29" s="35">
        <v>3440100</v>
      </c>
      <c r="E29" s="36">
        <v>0.18292282178751665</v>
      </c>
      <c r="F29" s="21"/>
      <c r="G29" s="37">
        <f t="shared" si="0"/>
        <v>0</v>
      </c>
      <c r="H29" s="21"/>
      <c r="I29" s="38"/>
      <c r="J29" s="21"/>
      <c r="K29" s="38"/>
      <c r="L29" s="32">
        <f>+C29-'[18]Anexo No. 13 Sgto Trimes'!G48</f>
        <v>4114572</v>
      </c>
    </row>
    <row r="30" spans="2:12" s="5" customFormat="1" x14ac:dyDescent="0.25">
      <c r="B30" s="23" t="s">
        <v>22</v>
      </c>
      <c r="C30" s="24">
        <v>3158557789</v>
      </c>
      <c r="D30" s="24">
        <v>527078669</v>
      </c>
      <c r="E30" s="25">
        <v>0.16687320739725114</v>
      </c>
      <c r="F30" s="26">
        <f>SUM(F31:F46)</f>
        <v>0</v>
      </c>
      <c r="G30" s="27">
        <f t="shared" si="0"/>
        <v>0</v>
      </c>
      <c r="H30" s="26"/>
      <c r="I30" s="33"/>
      <c r="J30" s="26"/>
      <c r="K30" s="33"/>
      <c r="L30" s="32">
        <f>+C30-'[18]Anexo No. 13 Sgto Trimes'!G49</f>
        <v>832521116</v>
      </c>
    </row>
    <row r="31" spans="2:12" x14ac:dyDescent="0.25">
      <c r="B31" s="34" t="str">
        <f>+'[18]Anexo No. 3 Presupt Gtos MOD'!B32</f>
        <v>Muebles, equipos de oficina y software</v>
      </c>
      <c r="C31" s="35">
        <v>1278643285</v>
      </c>
      <c r="D31" s="35">
        <v>105766694</v>
      </c>
      <c r="E31" s="36">
        <v>8.2717905173998546E-2</v>
      </c>
      <c r="F31" s="21"/>
      <c r="G31" s="37">
        <f t="shared" si="0"/>
        <v>0</v>
      </c>
      <c r="H31" s="21"/>
      <c r="I31" s="38"/>
      <c r="J31" s="21"/>
      <c r="K31" s="38"/>
      <c r="L31" s="32">
        <f>+C31-'[18]Anexo No. 13 Sgto Trimes'!G50</f>
        <v>390856962</v>
      </c>
    </row>
    <row r="32" spans="2:12" x14ac:dyDescent="0.25">
      <c r="B32" s="34" t="str">
        <f>+'[18]Anexo No. 3 Presupt Gtos MOD'!B33</f>
        <v>Impresos y publicaciones</v>
      </c>
      <c r="C32" s="35">
        <v>44136509</v>
      </c>
      <c r="D32" s="35">
        <v>15562490</v>
      </c>
      <c r="E32" s="36">
        <v>0.3525990240868393</v>
      </c>
      <c r="F32" s="21"/>
      <c r="G32" s="37">
        <f t="shared" si="0"/>
        <v>0</v>
      </c>
      <c r="H32" s="21"/>
      <c r="I32" s="38"/>
      <c r="J32" s="21"/>
      <c r="K32" s="38"/>
      <c r="L32" s="32">
        <f>+C32-'[18]Anexo No. 13 Sgto Trimes'!G51</f>
        <v>3029100</v>
      </c>
    </row>
    <row r="33" spans="2:12" x14ac:dyDescent="0.25">
      <c r="B33" s="34" t="str">
        <f>+'[18]Anexo No. 3 Presupt Gtos MOD'!B34</f>
        <v>Materiales y suministros</v>
      </c>
      <c r="C33" s="35">
        <v>39766162</v>
      </c>
      <c r="D33" s="35">
        <v>32327491</v>
      </c>
      <c r="E33" s="36">
        <v>0.81293967972066306</v>
      </c>
      <c r="F33" s="21"/>
      <c r="G33" s="37">
        <f t="shared" si="0"/>
        <v>0</v>
      </c>
      <c r="H33" s="21"/>
      <c r="I33" s="38"/>
      <c r="J33" s="21"/>
      <c r="K33" s="38"/>
      <c r="L33" s="32">
        <f>+C33-'[18]Anexo No. 13 Sgto Trimes'!G52</f>
        <v>2983178</v>
      </c>
    </row>
    <row r="34" spans="2:12" x14ac:dyDescent="0.25">
      <c r="B34" s="34" t="str">
        <f>+'[18]Anexo No. 3 Presupt Gtos MOD'!B35</f>
        <v>Correo</v>
      </c>
      <c r="C34" s="35">
        <v>118938955</v>
      </c>
      <c r="D34" s="35">
        <v>23712747</v>
      </c>
      <c r="E34" s="36">
        <v>0.19936905448681635</v>
      </c>
      <c r="F34" s="21"/>
      <c r="G34" s="37">
        <f t="shared" si="0"/>
        <v>0</v>
      </c>
      <c r="H34" s="21"/>
      <c r="I34" s="38"/>
      <c r="J34" s="21"/>
      <c r="K34" s="38"/>
      <c r="L34" s="32">
        <f>+C34-'[18]Anexo No. 13 Sgto Trimes'!G53</f>
        <v>26567658</v>
      </c>
    </row>
    <row r="35" spans="2:12" x14ac:dyDescent="0.25">
      <c r="B35" s="34" t="str">
        <f>+'[18]Anexo No. 3 Presupt Gtos MOD'!B36</f>
        <v>Transportes, fletes y acarreos</v>
      </c>
      <c r="C35" s="35">
        <v>8399539</v>
      </c>
      <c r="D35" s="35">
        <v>1405200</v>
      </c>
      <c r="E35" s="36">
        <v>0.16729489558891267</v>
      </c>
      <c r="F35" s="21"/>
      <c r="G35" s="37">
        <f t="shared" si="0"/>
        <v>0</v>
      </c>
      <c r="H35" s="21"/>
      <c r="I35" s="38"/>
      <c r="J35" s="21"/>
      <c r="K35" s="38"/>
      <c r="L35" s="32">
        <f>+C35-'[18]Anexo No. 13 Sgto Trimes'!G54</f>
        <v>430315</v>
      </c>
    </row>
    <row r="36" spans="2:12" x14ac:dyDescent="0.25">
      <c r="B36" s="34" t="str">
        <f>+'[18]Anexo No. 3 Presupt Gtos MOD'!B37</f>
        <v>Honorarios</v>
      </c>
      <c r="C36" s="35">
        <v>929389726</v>
      </c>
      <c r="D36" s="35">
        <v>235523671</v>
      </c>
      <c r="E36" s="36">
        <v>0.25341755391860227</v>
      </c>
      <c r="F36" s="21"/>
      <c r="G36" s="37">
        <f t="shared" si="0"/>
        <v>0</v>
      </c>
      <c r="H36" s="21"/>
      <c r="I36" s="38"/>
      <c r="J36" s="21"/>
      <c r="K36" s="38"/>
      <c r="L36" s="32">
        <f>+C36-'[18]Anexo No. 13 Sgto Trimes'!G55</f>
        <v>280421592</v>
      </c>
    </row>
    <row r="37" spans="2:12" x14ac:dyDescent="0.25">
      <c r="B37" s="34" t="str">
        <f>+'[18]Anexo No. 3 Presupt Gtos MOD'!B38</f>
        <v xml:space="preserve">Capacitación </v>
      </c>
      <c r="C37" s="35">
        <v>44486257</v>
      </c>
      <c r="D37" s="35">
        <v>5223383</v>
      </c>
      <c r="E37" s="36">
        <v>0.1174156549066378</v>
      </c>
      <c r="F37" s="21"/>
      <c r="G37" s="37">
        <f t="shared" si="0"/>
        <v>0</v>
      </c>
      <c r="H37" s="21"/>
      <c r="I37" s="38"/>
      <c r="J37" s="21"/>
      <c r="K37" s="38"/>
      <c r="L37" s="32">
        <f>+C37-'[18]Anexo No. 13 Sgto Trimes'!G56</f>
        <v>1766873</v>
      </c>
    </row>
    <row r="38" spans="2:12" x14ac:dyDescent="0.25">
      <c r="B38" s="34" t="str">
        <f>+'[18]Anexo No. 3 Presupt Gtos MOD'!B39</f>
        <v xml:space="preserve">Mantenimiento </v>
      </c>
      <c r="C38" s="35">
        <v>7992614</v>
      </c>
      <c r="D38" s="35">
        <v>0</v>
      </c>
      <c r="E38" s="36">
        <v>0</v>
      </c>
      <c r="F38" s="21"/>
      <c r="G38" s="37">
        <f t="shared" si="0"/>
        <v>0</v>
      </c>
      <c r="H38" s="21"/>
      <c r="I38" s="38"/>
      <c r="J38" s="21"/>
      <c r="K38" s="38"/>
      <c r="L38" s="32">
        <f>+C38-'[18]Anexo No. 13 Sgto Trimes'!G57</f>
        <v>3242268</v>
      </c>
    </row>
    <row r="39" spans="2:12" x14ac:dyDescent="0.25">
      <c r="B39" s="34" t="str">
        <f>+'[18]Anexo No. 3 Presupt Gtos MOD'!B40</f>
        <v>Seguros, impuestos y gastos legales</v>
      </c>
      <c r="C39" s="35">
        <v>27277016</v>
      </c>
      <c r="D39" s="35">
        <v>3403088</v>
      </c>
      <c r="E39" s="36">
        <v>0.12476027436432197</v>
      </c>
      <c r="F39" s="21"/>
      <c r="G39" s="37">
        <f t="shared" si="0"/>
        <v>0</v>
      </c>
      <c r="H39" s="21"/>
      <c r="I39" s="38"/>
      <c r="J39" s="21"/>
      <c r="K39" s="38"/>
      <c r="L39" s="32">
        <f>+C39-'[18]Anexo No. 13 Sgto Trimes'!G58</f>
        <v>3270451</v>
      </c>
    </row>
    <row r="40" spans="2:12" x14ac:dyDescent="0.25">
      <c r="B40" s="34" t="str">
        <f>+'[18]Anexo No. 3 Presupt Gtos MOD'!B41</f>
        <v>Comisiones y gastos bancarios</v>
      </c>
      <c r="C40" s="35">
        <v>217076331</v>
      </c>
      <c r="D40" s="35">
        <v>69848381</v>
      </c>
      <c r="E40" s="36">
        <v>0.32176875607870853</v>
      </c>
      <c r="F40" s="21"/>
      <c r="G40" s="37">
        <f t="shared" si="0"/>
        <v>0</v>
      </c>
      <c r="H40" s="21"/>
      <c r="I40" s="38"/>
      <c r="J40" s="21"/>
      <c r="K40" s="38"/>
      <c r="L40" s="32">
        <f>+C40-'[18]Anexo No. 13 Sgto Trimes'!G59</f>
        <v>11121000</v>
      </c>
    </row>
    <row r="41" spans="2:12" x14ac:dyDescent="0.25">
      <c r="B41" s="34" t="str">
        <f>+'[18]Anexo No. 3 Presupt Gtos MOD'!B42</f>
        <v>Gastos de viaje</v>
      </c>
      <c r="C41" s="35">
        <v>34018900</v>
      </c>
      <c r="D41" s="35">
        <v>3748066</v>
      </c>
      <c r="E41" s="36">
        <v>0.1101759904053335</v>
      </c>
      <c r="F41" s="21"/>
      <c r="G41" s="37">
        <f t="shared" si="0"/>
        <v>0</v>
      </c>
      <c r="H41" s="21"/>
      <c r="I41" s="38"/>
      <c r="J41" s="21"/>
      <c r="K41" s="38"/>
      <c r="L41" s="32">
        <f>+C41-'[18]Anexo No. 13 Sgto Trimes'!G60</f>
        <v>1742816</v>
      </c>
    </row>
    <row r="42" spans="2:12" x14ac:dyDescent="0.25">
      <c r="B42" s="34" t="str">
        <f>+'[18]Anexo No. 3 Presupt Gtos MOD'!B43</f>
        <v>Aseo, vigilancia y cafetería</v>
      </c>
      <c r="C42" s="35">
        <v>25080676</v>
      </c>
      <c r="D42" s="35">
        <v>0</v>
      </c>
      <c r="E42" s="36">
        <v>0</v>
      </c>
      <c r="F42" s="21"/>
      <c r="G42" s="37">
        <f t="shared" si="0"/>
        <v>0</v>
      </c>
      <c r="H42" s="21"/>
      <c r="I42" s="38"/>
      <c r="J42" s="21"/>
      <c r="K42" s="38"/>
      <c r="L42" s="32">
        <f>+C42-'[18]Anexo No. 13 Sgto Trimes'!G61</f>
        <v>2225142</v>
      </c>
    </row>
    <row r="43" spans="2:12" x14ac:dyDescent="0.25">
      <c r="B43" s="34" t="str">
        <f>+'[18]Anexo No. 3 Presupt Gtos MOD'!B44</f>
        <v>Servicios públicos</v>
      </c>
      <c r="C43" s="35">
        <v>75654079</v>
      </c>
      <c r="D43" s="35">
        <v>17595010</v>
      </c>
      <c r="E43" s="36">
        <v>0.23257186172341085</v>
      </c>
      <c r="F43" s="21"/>
      <c r="G43" s="37">
        <f t="shared" si="0"/>
        <v>0</v>
      </c>
      <c r="H43" s="21"/>
      <c r="I43" s="38"/>
      <c r="J43" s="21"/>
      <c r="K43" s="38"/>
      <c r="L43" s="32">
        <f>+C43-'[18]Anexo No. 13 Sgto Trimes'!G62</f>
        <v>13354870</v>
      </c>
    </row>
    <row r="44" spans="2:12" x14ac:dyDescent="0.25">
      <c r="B44" s="34" t="str">
        <f>+'[18]Anexo No. 3 Presupt Gtos MOD'!B45</f>
        <v>Arriendos</v>
      </c>
      <c r="C44" s="35">
        <v>62898547</v>
      </c>
      <c r="D44" s="35">
        <v>12962448</v>
      </c>
      <c r="E44" s="36">
        <v>0.20608501496862877</v>
      </c>
      <c r="F44" s="21"/>
      <c r="G44" s="37">
        <f t="shared" si="0"/>
        <v>0</v>
      </c>
      <c r="H44" s="21"/>
      <c r="I44" s="38"/>
      <c r="J44" s="21"/>
      <c r="K44" s="38"/>
      <c r="L44" s="32">
        <f>+C44-'[18]Anexo No. 13 Sgto Trimes'!G63</f>
        <v>45341985</v>
      </c>
    </row>
    <row r="45" spans="2:12" x14ac:dyDescent="0.25">
      <c r="B45" s="34" t="str">
        <f>+'[18]Anexo No. 3 Presupt Gtos MOD'!B46</f>
        <v>Cuota auditaje CGR</v>
      </c>
      <c r="C45" s="35">
        <v>210343739</v>
      </c>
      <c r="D45" s="35">
        <v>0</v>
      </c>
      <c r="E45" s="36">
        <v>0</v>
      </c>
      <c r="F45" s="21"/>
      <c r="G45" s="37">
        <f t="shared" si="0"/>
        <v>0</v>
      </c>
      <c r="H45" s="21"/>
      <c r="I45" s="38"/>
      <c r="J45" s="21"/>
      <c r="K45" s="38"/>
      <c r="L45" s="32">
        <f>+C45-'[18]Anexo No. 13 Sgto Trimes'!G64</f>
        <v>44401725</v>
      </c>
    </row>
    <row r="46" spans="2:12" x14ac:dyDescent="0.25">
      <c r="B46" s="34" t="str">
        <f>+'[18]Anexo No. 3 Presupt Gtos MOD'!B47</f>
        <v>Gastos comisión de fomento</v>
      </c>
      <c r="C46" s="35">
        <v>34455454</v>
      </c>
      <c r="D46" s="35">
        <v>0</v>
      </c>
      <c r="E46" s="36">
        <v>0</v>
      </c>
      <c r="F46" s="21">
        <f>+[18]RES!N43</f>
        <v>0</v>
      </c>
      <c r="G46" s="37">
        <f t="shared" si="0"/>
        <v>0</v>
      </c>
      <c r="H46" s="21"/>
      <c r="I46" s="38"/>
      <c r="J46" s="21"/>
      <c r="K46" s="38"/>
      <c r="L46" s="32">
        <f>+C46-'[18]Anexo No. 13 Sgto Trimes'!G65</f>
        <v>1765181</v>
      </c>
    </row>
    <row r="47" spans="2:12" x14ac:dyDescent="0.25">
      <c r="B47" s="23" t="s">
        <v>23</v>
      </c>
      <c r="C47" s="18">
        <v>495703026</v>
      </c>
      <c r="D47" s="18">
        <v>69481546</v>
      </c>
      <c r="E47" s="25">
        <v>0.14016768580307193</v>
      </c>
      <c r="F47" s="20">
        <f>SUM(F48:F48)</f>
        <v>0</v>
      </c>
      <c r="G47" s="39">
        <f t="shared" si="0"/>
        <v>0</v>
      </c>
      <c r="H47" s="40"/>
      <c r="I47" s="41"/>
      <c r="J47" s="40"/>
      <c r="K47" s="41"/>
      <c r="L47" s="32">
        <f>+C47-'[18]Anexo No. 13 Sgto Trimes'!G66</f>
        <v>24054095.996500015</v>
      </c>
    </row>
    <row r="48" spans="2:12" x14ac:dyDescent="0.25">
      <c r="B48" s="42" t="str">
        <f>+'[18]Anexo No. 3 Presupt Gtos MOD'!B49</f>
        <v>Control al recaudo</v>
      </c>
      <c r="C48" s="35">
        <v>495703026</v>
      </c>
      <c r="D48" s="35">
        <v>69481546</v>
      </c>
      <c r="E48" s="36">
        <v>0.14016768580307193</v>
      </c>
      <c r="F48" s="21"/>
      <c r="G48" s="37">
        <f t="shared" si="0"/>
        <v>0</v>
      </c>
      <c r="H48" s="21"/>
      <c r="I48" s="38"/>
      <c r="J48" s="21"/>
      <c r="K48" s="38"/>
      <c r="L48" s="32">
        <f>+C48-'[18]Anexo No. 13 Sgto Trimes'!G67</f>
        <v>24054095.996500015</v>
      </c>
    </row>
    <row r="49" spans="2:12" x14ac:dyDescent="0.25">
      <c r="B49" s="42"/>
      <c r="C49" s="28"/>
      <c r="D49" s="28"/>
      <c r="E49" s="36"/>
      <c r="F49" s="29"/>
      <c r="G49" s="37"/>
      <c r="H49" s="29"/>
      <c r="I49" s="38"/>
      <c r="J49" s="29"/>
      <c r="K49" s="38"/>
      <c r="L49" s="32"/>
    </row>
    <row r="50" spans="2:12" s="5" customFormat="1" x14ac:dyDescent="0.25">
      <c r="B50" s="23" t="s">
        <v>24</v>
      </c>
      <c r="C50" s="24">
        <v>12965140757</v>
      </c>
      <c r="D50" s="24">
        <v>3125103520</v>
      </c>
      <c r="E50" s="25">
        <v>0.24103891955918239</v>
      </c>
      <c r="F50" s="26">
        <f>SUM(F52)</f>
        <v>0</v>
      </c>
      <c r="G50" s="27">
        <f t="shared" si="0"/>
        <v>0</v>
      </c>
      <c r="H50" s="26"/>
      <c r="I50" s="33"/>
      <c r="J50" s="26"/>
      <c r="K50" s="33"/>
      <c r="L50" s="32">
        <f>+C50-'[18]Anexo No. 13 Sgto Trimes'!G68</f>
        <v>3050806680</v>
      </c>
    </row>
    <row r="51" spans="2:12" x14ac:dyDescent="0.25">
      <c r="B51" s="43" t="str">
        <f>+'[18]Anexo No. 3 Presupt Gtos MOD'!B51</f>
        <v>Contraprestación por Administración FNP</v>
      </c>
      <c r="C51" s="35">
        <v>8103212506</v>
      </c>
      <c r="D51" s="35">
        <v>1953189700</v>
      </c>
      <c r="E51" s="44">
        <v>0.24103893345432648</v>
      </c>
      <c r="F51" s="21"/>
      <c r="G51" s="45">
        <f t="shared" si="0"/>
        <v>0</v>
      </c>
      <c r="H51" s="21"/>
      <c r="I51" s="46"/>
      <c r="J51" s="21"/>
      <c r="K51" s="46"/>
      <c r="L51" s="32">
        <f>+C51-'[18]Anexo No. 13 Sgto Trimes'!G69</f>
        <v>1906753708</v>
      </c>
    </row>
    <row r="52" spans="2:12" x14ac:dyDescent="0.25">
      <c r="B52" s="43" t="str">
        <f>+'[18]Anexo No. 3 Presupt Gtos MOD'!B52</f>
        <v>Contraprestación por Administración EPPC</v>
      </c>
      <c r="C52" s="35">
        <v>4861928251</v>
      </c>
      <c r="D52" s="35">
        <v>1171913820</v>
      </c>
      <c r="E52" s="44">
        <v>0.24103889640061246</v>
      </c>
      <c r="F52" s="21"/>
      <c r="G52" s="45">
        <f t="shared" si="0"/>
        <v>0</v>
      </c>
      <c r="H52" s="21"/>
      <c r="I52" s="46"/>
      <c r="J52" s="21"/>
      <c r="K52" s="46"/>
      <c r="L52" s="32">
        <f>+C52-'[18]Anexo No. 13 Sgto Trimes'!G70</f>
        <v>1144052972</v>
      </c>
    </row>
    <row r="53" spans="2:12" x14ac:dyDescent="0.25">
      <c r="B53" s="47"/>
      <c r="C53" s="28"/>
      <c r="D53" s="28"/>
      <c r="E53" s="36"/>
      <c r="F53" s="29"/>
      <c r="G53" s="37"/>
      <c r="H53" s="29"/>
      <c r="I53" s="38"/>
      <c r="J53" s="29"/>
      <c r="K53" s="38"/>
      <c r="L53" s="32"/>
    </row>
    <row r="54" spans="2:12" s="5" customFormat="1" x14ac:dyDescent="0.25">
      <c r="B54" s="48" t="s">
        <v>25</v>
      </c>
      <c r="C54" s="24">
        <v>102460768883.1123</v>
      </c>
      <c r="D54" s="24">
        <v>16188351809</v>
      </c>
      <c r="E54" s="25">
        <v>0.15799561125163664</v>
      </c>
      <c r="F54" s="26">
        <f>+F55+F83</f>
        <v>0</v>
      </c>
      <c r="G54" s="49">
        <f t="shared" si="0"/>
        <v>0</v>
      </c>
      <c r="H54" s="26"/>
      <c r="I54" s="26"/>
      <c r="J54" s="26"/>
      <c r="K54" s="26"/>
      <c r="L54" s="32">
        <f>+C54-'[18]Anexo No. 13 Sgto Trimes'!G71</f>
        <v>12434138113.113037</v>
      </c>
    </row>
    <row r="55" spans="2:12" s="5" customFormat="1" ht="26.25" x14ac:dyDescent="0.25">
      <c r="B55" s="48" t="s">
        <v>26</v>
      </c>
      <c r="C55" s="24">
        <v>22016197040</v>
      </c>
      <c r="D55" s="24">
        <v>4653740381</v>
      </c>
      <c r="E55" s="25">
        <v>0.21137803102619762</v>
      </c>
      <c r="F55" s="26">
        <f>+F56+F68</f>
        <v>0</v>
      </c>
      <c r="G55" s="49">
        <f t="shared" si="0"/>
        <v>0</v>
      </c>
      <c r="H55" s="26"/>
      <c r="I55" s="26"/>
      <c r="J55" s="26"/>
      <c r="K55" s="26"/>
      <c r="L55" s="32">
        <f>+C55-'[18]Anexo No. 13 Sgto Trimes'!G72</f>
        <v>3377539329</v>
      </c>
    </row>
    <row r="56" spans="2:12" s="5" customFormat="1" x14ac:dyDescent="0.25">
      <c r="B56" s="50" t="s">
        <v>27</v>
      </c>
      <c r="C56" s="24">
        <v>11552714847</v>
      </c>
      <c r="D56" s="24">
        <v>2744440003</v>
      </c>
      <c r="E56" s="25">
        <v>0.23755801466117499</v>
      </c>
      <c r="F56" s="26">
        <f>SUM(F57:F67)</f>
        <v>0</v>
      </c>
      <c r="G56" s="27">
        <f t="shared" si="0"/>
        <v>0</v>
      </c>
      <c r="H56" s="26"/>
      <c r="I56" s="33"/>
      <c r="J56" s="26"/>
      <c r="K56" s="33"/>
      <c r="L56" s="32">
        <f>+C56-'[18]Anexo No. 13 Sgto Trimes'!G73</f>
        <v>2118748439</v>
      </c>
    </row>
    <row r="57" spans="2:12" x14ac:dyDescent="0.25">
      <c r="B57" s="34" t="s">
        <v>28</v>
      </c>
      <c r="C57" s="35">
        <v>7605721556</v>
      </c>
      <c r="D57" s="35">
        <v>1811385534</v>
      </c>
      <c r="E57" s="36">
        <v>0.2381609056633206</v>
      </c>
      <c r="F57" s="21"/>
      <c r="G57" s="37">
        <f t="shared" si="0"/>
        <v>0</v>
      </c>
      <c r="H57" s="21"/>
      <c r="I57" s="38"/>
      <c r="J57" s="21"/>
      <c r="K57" s="38"/>
      <c r="L57" s="32">
        <f>+C57-'[18]Anexo No. 13 Sgto Trimes'!G74</f>
        <v>1354532494</v>
      </c>
    </row>
    <row r="58" spans="2:12" x14ac:dyDescent="0.25">
      <c r="B58" s="34" t="s">
        <v>29</v>
      </c>
      <c r="C58" s="35">
        <v>26902260</v>
      </c>
      <c r="D58" s="35">
        <v>5695973</v>
      </c>
      <c r="E58" s="36">
        <v>0.21172841984279386</v>
      </c>
      <c r="F58" s="21"/>
      <c r="G58" s="37">
        <f t="shared" si="0"/>
        <v>0</v>
      </c>
      <c r="H58" s="21"/>
      <c r="I58" s="38"/>
      <c r="J58" s="21"/>
      <c r="K58" s="38"/>
      <c r="L58" s="32">
        <f>+C58-'[18]Anexo No. 13 Sgto Trimes'!G75</f>
        <v>7702260</v>
      </c>
    </row>
    <row r="59" spans="2:12" x14ac:dyDescent="0.25">
      <c r="B59" s="34" t="s">
        <v>30</v>
      </c>
      <c r="C59" s="35">
        <v>385919038</v>
      </c>
      <c r="D59" s="35">
        <v>78562464</v>
      </c>
      <c r="E59" s="36">
        <v>0.20357239800126159</v>
      </c>
      <c r="F59" s="21"/>
      <c r="G59" s="37">
        <f t="shared" si="0"/>
        <v>0</v>
      </c>
      <c r="H59" s="21"/>
      <c r="I59" s="38"/>
      <c r="J59" s="21"/>
      <c r="K59" s="38"/>
      <c r="L59" s="32">
        <f>+C59-'[18]Anexo No. 13 Sgto Trimes'!G76</f>
        <v>68876972</v>
      </c>
    </row>
    <row r="60" spans="2:12" x14ac:dyDescent="0.25">
      <c r="B60" s="34" t="s">
        <v>31</v>
      </c>
      <c r="C60" s="35">
        <v>574913341</v>
      </c>
      <c r="D60" s="35">
        <v>144010921</v>
      </c>
      <c r="E60" s="36">
        <v>0.25049152755702009</v>
      </c>
      <c r="F60" s="21"/>
      <c r="G60" s="37">
        <f t="shared" si="0"/>
        <v>0</v>
      </c>
      <c r="H60" s="21"/>
      <c r="I60" s="38"/>
      <c r="J60" s="21"/>
      <c r="K60" s="38"/>
      <c r="L60" s="32">
        <f>+C60-'[18]Anexo No. 13 Sgto Trimes'!G77</f>
        <v>120531769</v>
      </c>
    </row>
    <row r="61" spans="2:12" x14ac:dyDescent="0.25">
      <c r="B61" s="34" t="s">
        <v>32</v>
      </c>
      <c r="C61" s="35">
        <v>9695089</v>
      </c>
      <c r="D61" s="35">
        <v>0</v>
      </c>
      <c r="E61" s="36">
        <v>0</v>
      </c>
      <c r="F61" s="21"/>
      <c r="G61" s="37">
        <f t="shared" si="0"/>
        <v>0</v>
      </c>
      <c r="H61" s="21"/>
      <c r="I61" s="38"/>
      <c r="J61" s="21"/>
      <c r="K61" s="38"/>
      <c r="L61" s="32">
        <f>+C61-'[18]Anexo No. 13 Sgto Trimes'!G78</f>
        <v>1648537</v>
      </c>
    </row>
    <row r="62" spans="2:12" x14ac:dyDescent="0.25">
      <c r="B62" s="34" t="s">
        <v>33</v>
      </c>
      <c r="C62" s="35">
        <v>574913341</v>
      </c>
      <c r="D62" s="35">
        <v>144021242</v>
      </c>
      <c r="E62" s="36">
        <v>0.25050947982784766</v>
      </c>
      <c r="F62" s="21"/>
      <c r="G62" s="37">
        <f t="shared" si="0"/>
        <v>0</v>
      </c>
      <c r="H62" s="21"/>
      <c r="I62" s="38"/>
      <c r="J62" s="21"/>
      <c r="K62" s="38"/>
      <c r="L62" s="32">
        <f>+C62-'[18]Anexo No. 13 Sgto Trimes'!G79</f>
        <v>120531769</v>
      </c>
    </row>
    <row r="63" spans="2:12" x14ac:dyDescent="0.25">
      <c r="B63" s="34" t="s">
        <v>34</v>
      </c>
      <c r="C63" s="35">
        <v>68989603</v>
      </c>
      <c r="D63" s="35">
        <v>16785330</v>
      </c>
      <c r="E63" s="36">
        <v>0.24330231324856297</v>
      </c>
      <c r="F63" s="21"/>
      <c r="G63" s="37">
        <f t="shared" si="0"/>
        <v>0</v>
      </c>
      <c r="H63" s="21"/>
      <c r="I63" s="38"/>
      <c r="J63" s="21"/>
      <c r="K63" s="38"/>
      <c r="L63" s="32">
        <f>+C63-'[18]Anexo No. 13 Sgto Trimes'!G80</f>
        <v>14463821</v>
      </c>
    </row>
    <row r="64" spans="2:12" x14ac:dyDescent="0.25">
      <c r="B64" s="34" t="s">
        <v>35</v>
      </c>
      <c r="C64" s="35">
        <v>1590877571</v>
      </c>
      <c r="D64" s="35">
        <v>380811539</v>
      </c>
      <c r="E64" s="36">
        <v>0.23937199564679765</v>
      </c>
      <c r="F64" s="21"/>
      <c r="G64" s="37">
        <f t="shared" si="0"/>
        <v>0</v>
      </c>
      <c r="H64" s="21"/>
      <c r="I64" s="38"/>
      <c r="J64" s="21"/>
      <c r="K64" s="38"/>
      <c r="L64" s="32">
        <f>+C64-'[18]Anexo No. 13 Sgto Trimes'!G81</f>
        <v>296973429</v>
      </c>
    </row>
    <row r="65" spans="2:12" x14ac:dyDescent="0.25">
      <c r="B65" s="34" t="s">
        <v>36</v>
      </c>
      <c r="C65" s="35">
        <v>317681304</v>
      </c>
      <c r="D65" s="35">
        <v>72439400</v>
      </c>
      <c r="E65" s="36">
        <v>0.22802537980012824</v>
      </c>
      <c r="F65" s="21"/>
      <c r="G65" s="37">
        <f t="shared" si="0"/>
        <v>0</v>
      </c>
      <c r="H65" s="21"/>
      <c r="I65" s="38"/>
      <c r="J65" s="21"/>
      <c r="K65" s="38"/>
      <c r="L65" s="32">
        <f>+C65-'[18]Anexo No. 13 Sgto Trimes'!G82</f>
        <v>59327628</v>
      </c>
    </row>
    <row r="66" spans="2:12" x14ac:dyDescent="0.25">
      <c r="B66" s="34" t="s">
        <v>37</v>
      </c>
      <c r="C66" s="35">
        <v>238261044</v>
      </c>
      <c r="D66" s="35">
        <v>54430700</v>
      </c>
      <c r="E66" s="36">
        <v>0.22844985099620399</v>
      </c>
      <c r="F66" s="21"/>
      <c r="G66" s="37">
        <f t="shared" ref="G66:G99" si="1">+F66/C66</f>
        <v>0</v>
      </c>
      <c r="H66" s="21"/>
      <c r="I66" s="38"/>
      <c r="J66" s="21"/>
      <c r="K66" s="38"/>
      <c r="L66" s="32">
        <f>+C66-'[18]Anexo No. 13 Sgto Trimes'!G83</f>
        <v>44495928</v>
      </c>
    </row>
    <row r="67" spans="2:12" x14ac:dyDescent="0.25">
      <c r="B67" s="34" t="s">
        <v>38</v>
      </c>
      <c r="C67" s="35">
        <v>158840700</v>
      </c>
      <c r="D67" s="35">
        <v>36296900</v>
      </c>
      <c r="E67" s="36">
        <v>0.2285113324229873</v>
      </c>
      <c r="F67" s="21"/>
      <c r="G67" s="37">
        <f t="shared" si="1"/>
        <v>0</v>
      </c>
      <c r="H67" s="21"/>
      <c r="I67" s="38"/>
      <c r="J67" s="21"/>
      <c r="K67" s="38"/>
      <c r="L67" s="32">
        <f>+C67-'[18]Anexo No. 13 Sgto Trimes'!G84</f>
        <v>29663832</v>
      </c>
    </row>
    <row r="68" spans="2:12" x14ac:dyDescent="0.25">
      <c r="B68" s="50" t="s">
        <v>39</v>
      </c>
      <c r="C68" s="24">
        <v>10463482193</v>
      </c>
      <c r="D68" s="24">
        <v>1909300378</v>
      </c>
      <c r="E68" s="25">
        <v>0.18247275073276364</v>
      </c>
      <c r="F68" s="26">
        <f>SUM(F69:F82)</f>
        <v>0</v>
      </c>
      <c r="G68" s="27">
        <f t="shared" si="1"/>
        <v>0</v>
      </c>
      <c r="H68" s="26"/>
      <c r="I68" s="33"/>
      <c r="J68" s="26"/>
      <c r="K68" s="33"/>
      <c r="L68" s="32">
        <f>+C68-'[18]Anexo No. 13 Sgto Trimes'!G85</f>
        <v>1258790890</v>
      </c>
    </row>
    <row r="69" spans="2:12" s="5" customFormat="1" x14ac:dyDescent="0.25">
      <c r="B69" s="21" t="str">
        <f>+'[18]Anexo No. 13 Sgto Trimes'!B86</f>
        <v>Muebles, equipos de oficina y software</v>
      </c>
      <c r="C69" s="35">
        <v>444977680</v>
      </c>
      <c r="D69" s="35">
        <v>2913120</v>
      </c>
      <c r="E69" s="36">
        <v>6.5466654417363134E-3</v>
      </c>
      <c r="F69" s="21"/>
      <c r="G69" s="37">
        <f>+F69/C69</f>
        <v>0</v>
      </c>
      <c r="H69" s="21"/>
      <c r="I69" s="38"/>
      <c r="J69" s="21"/>
      <c r="K69" s="38"/>
      <c r="L69" s="32">
        <f>+C69-'[18]Anexo No. 13 Sgto Trimes'!G86</f>
        <v>276133676</v>
      </c>
    </row>
    <row r="70" spans="2:12" x14ac:dyDescent="0.25">
      <c r="B70" s="21" t="str">
        <f>+'[18]Anexo No. 13 Sgto Trimes'!B87</f>
        <v>Impresos y publicaciones</v>
      </c>
      <c r="C70" s="35">
        <v>1876070</v>
      </c>
      <c r="D70" s="35"/>
      <c r="E70" s="36">
        <v>0</v>
      </c>
      <c r="F70" s="21"/>
      <c r="G70" s="37">
        <f>+F70/C70</f>
        <v>0</v>
      </c>
      <c r="H70" s="21"/>
      <c r="I70" s="38"/>
      <c r="J70" s="21"/>
      <c r="K70" s="38"/>
      <c r="L70" s="32">
        <f>+C70-'[18]Anexo No. 13 Sgto Trimes'!G87</f>
        <v>-2591976</v>
      </c>
    </row>
    <row r="71" spans="2:12" x14ac:dyDescent="0.25">
      <c r="B71" s="21" t="str">
        <f>+'[18]Anexo No. 13 Sgto Trimes'!B88</f>
        <v>Materiales y suministros</v>
      </c>
      <c r="C71" s="35">
        <v>17000000</v>
      </c>
      <c r="D71" s="35"/>
      <c r="E71" s="36">
        <v>0</v>
      </c>
      <c r="F71" s="21"/>
      <c r="G71" s="37">
        <f>+F71/C71</f>
        <v>0</v>
      </c>
      <c r="H71" s="21"/>
      <c r="I71" s="38"/>
      <c r="J71" s="21"/>
      <c r="K71" s="38"/>
      <c r="L71" s="32">
        <f>+C71-'[18]Anexo No. 13 Sgto Trimes'!G88</f>
        <v>2000000</v>
      </c>
    </row>
    <row r="72" spans="2:12" x14ac:dyDescent="0.25">
      <c r="B72" s="21" t="str">
        <f>+'[18]Anexo No. 13 Sgto Trimes'!B89</f>
        <v>Correo</v>
      </c>
      <c r="C72" s="35">
        <v>87265546</v>
      </c>
      <c r="D72" s="35">
        <v>23884509</v>
      </c>
      <c r="E72" s="36">
        <v>0.27369918707664992</v>
      </c>
      <c r="F72" s="21"/>
      <c r="G72" s="37">
        <f t="shared" si="1"/>
        <v>0</v>
      </c>
      <c r="H72" s="21"/>
      <c r="I72" s="38"/>
      <c r="J72" s="21"/>
      <c r="K72" s="38"/>
      <c r="L72" s="32">
        <f>+C72-'[18]Anexo No. 13 Sgto Trimes'!G89</f>
        <v>-15878081</v>
      </c>
    </row>
    <row r="73" spans="2:12" x14ac:dyDescent="0.25">
      <c r="B73" s="21" t="str">
        <f>+'[18]Anexo No. 13 Sgto Trimes'!B90</f>
        <v>Transportes, fletes y acarreos</v>
      </c>
      <c r="C73" s="35">
        <v>16760308</v>
      </c>
      <c r="D73" s="35">
        <v>3133800</v>
      </c>
      <c r="E73" s="36">
        <v>0.18697747081974866</v>
      </c>
      <c r="F73" s="21"/>
      <c r="G73" s="37">
        <f t="shared" si="1"/>
        <v>0</v>
      </c>
      <c r="H73" s="21"/>
      <c r="I73" s="38"/>
      <c r="J73" s="21"/>
      <c r="K73" s="38"/>
      <c r="L73" s="32">
        <f>+C73-'[18]Anexo No. 13 Sgto Trimes'!G90</f>
        <v>663708</v>
      </c>
    </row>
    <row r="74" spans="2:12" x14ac:dyDescent="0.25">
      <c r="B74" s="21" t="str">
        <f>+'[18]Anexo No. 13 Sgto Trimes'!B91</f>
        <v>Honorarios</v>
      </c>
      <c r="C74" s="35">
        <v>8789424879</v>
      </c>
      <c r="D74" s="35">
        <v>1644549494</v>
      </c>
      <c r="E74" s="36">
        <v>0.18710547238752959</v>
      </c>
      <c r="F74" s="21"/>
      <c r="G74" s="37">
        <f t="shared" si="1"/>
        <v>0</v>
      </c>
      <c r="H74" s="21"/>
      <c r="I74" s="38"/>
      <c r="J74" s="21"/>
      <c r="K74" s="38"/>
      <c r="L74" s="32">
        <f>+C74-'[18]Anexo No. 13 Sgto Trimes'!G91</f>
        <v>1002754556</v>
      </c>
    </row>
    <row r="75" spans="2:12" x14ac:dyDescent="0.25">
      <c r="B75" s="21" t="str">
        <f>+'[18]Anexo No. 13 Sgto Trimes'!B92</f>
        <v xml:space="preserve">Capacitación  </v>
      </c>
      <c r="C75" s="35">
        <v>27326002</v>
      </c>
      <c r="D75" s="35">
        <v>6950688</v>
      </c>
      <c r="E75" s="36">
        <v>0.25436168818255961</v>
      </c>
      <c r="F75" s="21"/>
      <c r="G75" s="37">
        <f t="shared" si="1"/>
        <v>0</v>
      </c>
      <c r="H75" s="21"/>
      <c r="I75" s="38"/>
      <c r="J75" s="21"/>
      <c r="K75" s="38"/>
      <c r="L75" s="32">
        <f>+C75-'[18]Anexo No. 13 Sgto Trimes'!G92</f>
        <v>1326002</v>
      </c>
    </row>
    <row r="76" spans="2:12" x14ac:dyDescent="0.25">
      <c r="B76" s="21" t="str">
        <f>+'[18]Anexo No. 13 Sgto Trimes'!B93</f>
        <v xml:space="preserve">Mantenimiento </v>
      </c>
      <c r="C76" s="35"/>
      <c r="D76" s="35"/>
      <c r="E76" s="51">
        <v>0</v>
      </c>
      <c r="F76" s="21"/>
      <c r="G76" s="37">
        <v>0</v>
      </c>
      <c r="H76" s="21"/>
      <c r="I76" s="38"/>
      <c r="J76" s="21"/>
      <c r="K76" s="38"/>
      <c r="L76" s="32">
        <f>+C76-'[18]Anexo No. 13 Sgto Trimes'!G93</f>
        <v>0</v>
      </c>
    </row>
    <row r="77" spans="2:12" x14ac:dyDescent="0.25">
      <c r="B77" s="21" t="str">
        <f>+'[18]Anexo No. 13 Sgto Trimes'!B94</f>
        <v>Seguros,impuestos y gastos legales</v>
      </c>
      <c r="C77" s="35">
        <v>53475862</v>
      </c>
      <c r="D77" s="35">
        <v>3763000</v>
      </c>
      <c r="E77" s="36">
        <v>7.0368197150332989E-2</v>
      </c>
      <c r="F77" s="21"/>
      <c r="G77" s="37">
        <f t="shared" si="1"/>
        <v>0</v>
      </c>
      <c r="H77" s="21"/>
      <c r="I77" s="38"/>
      <c r="J77" s="21"/>
      <c r="K77" s="38"/>
      <c r="L77" s="32">
        <f>+C77-'[18]Anexo No. 13 Sgto Trimes'!G94</f>
        <v>-1644178</v>
      </c>
    </row>
    <row r="78" spans="2:12" x14ac:dyDescent="0.25">
      <c r="B78" s="21" t="str">
        <f>+'[18]Anexo No. 13 Sgto Trimes'!B95</f>
        <v>Comisiones y gastos bancarios</v>
      </c>
      <c r="C78" s="35">
        <v>120000000</v>
      </c>
      <c r="D78" s="35">
        <v>20405446</v>
      </c>
      <c r="E78" s="36">
        <v>0.17004538333333333</v>
      </c>
      <c r="F78" s="21"/>
      <c r="G78" s="37">
        <f t="shared" si="1"/>
        <v>0</v>
      </c>
      <c r="H78" s="21"/>
      <c r="I78" s="38"/>
      <c r="J78" s="21"/>
      <c r="K78" s="38"/>
      <c r="L78" s="32">
        <f>+C78-'[18]Anexo No. 13 Sgto Trimes'!G95</f>
        <v>3415256</v>
      </c>
    </row>
    <row r="79" spans="2:12" x14ac:dyDescent="0.25">
      <c r="B79" s="21" t="str">
        <f>+'[18]Anexo No. 13 Sgto Trimes'!B96</f>
        <v>Gastos de viaje</v>
      </c>
      <c r="C79" s="35">
        <v>787443940</v>
      </c>
      <c r="D79" s="35">
        <v>181066254</v>
      </c>
      <c r="E79" s="36">
        <v>0.22994177083895015</v>
      </c>
      <c r="F79" s="21"/>
      <c r="G79" s="37">
        <f t="shared" si="1"/>
        <v>0</v>
      </c>
      <c r="H79" s="21"/>
      <c r="I79" s="38"/>
      <c r="J79" s="21"/>
      <c r="K79" s="38"/>
      <c r="L79" s="32">
        <f>+C79-'[18]Anexo No. 13 Sgto Trimes'!G96</f>
        <v>2060640</v>
      </c>
    </row>
    <row r="80" spans="2:12" x14ac:dyDescent="0.25">
      <c r="B80" s="21" t="str">
        <f>+'[18]Anexo No. 13 Sgto Trimes'!B97</f>
        <v>Aseo, vigilancia y cafetería</v>
      </c>
      <c r="C80" s="35"/>
      <c r="D80" s="35"/>
      <c r="E80" s="36">
        <v>0</v>
      </c>
      <c r="F80" s="21"/>
      <c r="G80" s="37">
        <v>0</v>
      </c>
      <c r="H80" s="21"/>
      <c r="I80" s="38"/>
      <c r="J80" s="21"/>
      <c r="K80" s="38"/>
      <c r="L80" s="32">
        <f>+C80-'[18]Anexo No. 13 Sgto Trimes'!G97</f>
        <v>0</v>
      </c>
    </row>
    <row r="81" spans="2:12" x14ac:dyDescent="0.25">
      <c r="B81" s="21" t="str">
        <f>+'[18]Anexo No. 13 Sgto Trimes'!B98</f>
        <v>Servicios públicos</v>
      </c>
      <c r="C81" s="35">
        <v>64931906</v>
      </c>
      <c r="D81" s="35">
        <v>11357803</v>
      </c>
      <c r="E81" s="36">
        <v>0.17491867557376184</v>
      </c>
      <c r="F81" s="21"/>
      <c r="G81" s="37">
        <f t="shared" si="1"/>
        <v>0</v>
      </c>
      <c r="H81" s="21"/>
      <c r="I81" s="38"/>
      <c r="J81" s="21"/>
      <c r="K81" s="38"/>
      <c r="L81" s="32">
        <f>+C81-'[18]Anexo No. 13 Sgto Trimes'!G98</f>
        <v>-47387554</v>
      </c>
    </row>
    <row r="82" spans="2:12" x14ac:dyDescent="0.25">
      <c r="B82" s="21" t="str">
        <f>+'[18]Anexo No. 13 Sgto Trimes'!B99</f>
        <v>Arriendos</v>
      </c>
      <c r="C82" s="35">
        <v>53000000</v>
      </c>
      <c r="D82" s="35">
        <v>11276264</v>
      </c>
      <c r="E82" s="36">
        <v>0.21275969811320755</v>
      </c>
      <c r="F82" s="21"/>
      <c r="G82" s="37">
        <f t="shared" si="1"/>
        <v>0</v>
      </c>
      <c r="H82" s="21"/>
      <c r="I82" s="38"/>
      <c r="J82" s="21"/>
      <c r="K82" s="38"/>
      <c r="L82" s="32">
        <f>+C82-'[18]Anexo No. 13 Sgto Trimes'!G99</f>
        <v>37938841</v>
      </c>
    </row>
    <row r="83" spans="2:12" x14ac:dyDescent="0.25">
      <c r="B83" s="50" t="s">
        <v>40</v>
      </c>
      <c r="C83" s="18">
        <v>80444571843.112305</v>
      </c>
      <c r="D83" s="18">
        <v>11534611428</v>
      </c>
      <c r="E83" s="25">
        <v>0.14338582658498664</v>
      </c>
      <c r="F83" s="20">
        <f>+F84+F87+F90+F94</f>
        <v>0</v>
      </c>
      <c r="G83" s="39">
        <f t="shared" si="1"/>
        <v>0</v>
      </c>
      <c r="H83" s="20">
        <f>+H84+H87+H90+H94</f>
        <v>0</v>
      </c>
      <c r="I83" s="41"/>
      <c r="J83" s="20">
        <f>+J84+J87+J90+J94</f>
        <v>0</v>
      </c>
      <c r="K83" s="41"/>
      <c r="L83" s="32">
        <f>+C83-'[18]Anexo No. 13 Sgto Trimes'!G100</f>
        <v>9056598784.1130371</v>
      </c>
    </row>
    <row r="84" spans="2:12" ht="44.45" customHeight="1" x14ac:dyDescent="0.25">
      <c r="B84" s="52" t="str">
        <f>+'[18]Anexo No. 3 Presupt Gtos MOD'!B84</f>
        <v>IMPULSAR EL DESARROLLO DEL SECTOR PORCÍCOLA HACIA LA FORMALIZACIÓN Y EL USO DE LA INFORMACIÓN ECONÓMICA</v>
      </c>
      <c r="C84" s="53">
        <v>1955132010.112309</v>
      </c>
      <c r="D84" s="53">
        <v>289651748</v>
      </c>
      <c r="E84" s="54">
        <v>0.14814945819610487</v>
      </c>
      <c r="F84" s="55">
        <f>SUM(F85:F90)</f>
        <v>0</v>
      </c>
      <c r="G84" s="37">
        <f t="shared" si="1"/>
        <v>0</v>
      </c>
      <c r="H84" s="21"/>
      <c r="I84" s="38"/>
      <c r="J84" s="21"/>
      <c r="K84" s="38"/>
      <c r="L84" s="32">
        <f>+C84-'[18]Anexo No. 13 Sgto Trimes'!G101</f>
        <v>37875965.111688137</v>
      </c>
    </row>
    <row r="85" spans="2:12" x14ac:dyDescent="0.25">
      <c r="B85" s="34" t="str">
        <f>+'[18]Anexo No. 3 Presupt Gtos MOD'!B85</f>
        <v>INCREMENTO DEL BENEFICIO FORMAL DE PORCINOS</v>
      </c>
      <c r="C85" s="35">
        <v>723767286.11230898</v>
      </c>
      <c r="D85" s="35">
        <v>41455909</v>
      </c>
      <c r="E85" s="36">
        <v>5.7277953556976839E-2</v>
      </c>
      <c r="F85" s="21"/>
      <c r="G85" s="37">
        <f t="shared" si="1"/>
        <v>0</v>
      </c>
      <c r="H85" s="21"/>
      <c r="I85" s="38"/>
      <c r="J85" s="21"/>
      <c r="K85" s="38"/>
      <c r="L85" s="32">
        <f>+C85-'[18]Anexo No. 13 Sgto Trimes'!G102</f>
        <v>-449551043.88769102</v>
      </c>
    </row>
    <row r="86" spans="2:12" ht="40.5" x14ac:dyDescent="0.25">
      <c r="B86" s="34" t="str">
        <f>+'[18]Anexo No. 3 Presupt Gtos MOD'!B86</f>
        <v>GENERACIÓN DE INFORMACIÓN Y ANÁLISIS DE LAS VARIABLES ECONÓMICAS, FINANCIERAS DEL MERCADO NACIONAL E INTERNACIONAL DE LA CARNE DE CERDO.</v>
      </c>
      <c r="C86" s="35">
        <v>1231364724</v>
      </c>
      <c r="D86" s="35">
        <v>248195839</v>
      </c>
      <c r="E86" s="44">
        <v>0.20156159597763498</v>
      </c>
      <c r="F86" s="21"/>
      <c r="G86" s="45">
        <f t="shared" si="1"/>
        <v>0</v>
      </c>
      <c r="H86" s="21"/>
      <c r="I86" s="46"/>
      <c r="J86" s="21"/>
      <c r="K86" s="46"/>
      <c r="L86" s="32">
        <f>+C86-'[18]Anexo No. 13 Sgto Trimes'!G103</f>
        <v>487427008.99937916</v>
      </c>
    </row>
    <row r="87" spans="2:12" s="5" customFormat="1" ht="25.5" x14ac:dyDescent="0.25">
      <c r="B87" s="52" t="str">
        <f>+'[18]Anexo No. 3 Presupt Gtos MOD'!B87</f>
        <v>INCREMENTO DEL CONSUMO Y LA COMERCIALIZACIÓN DE LA CARNE DE CERDO COLOMBIANA.</v>
      </c>
      <c r="C87" s="53">
        <v>28126198532.000004</v>
      </c>
      <c r="D87" s="53">
        <v>4053387211</v>
      </c>
      <c r="E87" s="54">
        <v>0.14411429281452104</v>
      </c>
      <c r="F87" s="55"/>
      <c r="G87" s="56">
        <f t="shared" si="1"/>
        <v>0</v>
      </c>
      <c r="H87" s="55"/>
      <c r="I87" s="57"/>
      <c r="J87" s="55"/>
      <c r="K87" s="57"/>
      <c r="L87" s="32">
        <f>+C87-'[18]Anexo No. 13 Sgto Trimes'!G104</f>
        <v>3656149932.0000038</v>
      </c>
    </row>
    <row r="88" spans="2:12" ht="27" x14ac:dyDescent="0.25">
      <c r="B88" s="34" t="str">
        <f>+'[18]Anexo No. 3 Presupt Gtos MOD'!B88</f>
        <v>INCREMENTO DEL CONSUMO DE LA CARNE DE CERDO COLOMBIANA.</v>
      </c>
      <c r="C88" s="58">
        <v>23844839913.000004</v>
      </c>
      <c r="D88" s="35">
        <v>3238508702</v>
      </c>
      <c r="E88" s="36">
        <v>0.13581591295290654</v>
      </c>
      <c r="F88" s="21"/>
      <c r="G88" s="37">
        <f t="shared" si="1"/>
        <v>0</v>
      </c>
      <c r="H88" s="21"/>
      <c r="I88" s="38"/>
      <c r="J88" s="21"/>
      <c r="K88" s="38"/>
      <c r="L88" s="32">
        <f>+C88-'[18]Anexo No. 13 Sgto Trimes'!G105</f>
        <v>1966905571.0000038</v>
      </c>
    </row>
    <row r="89" spans="2:12" ht="40.5" x14ac:dyDescent="0.25">
      <c r="B89" s="34" t="str">
        <f>+'[18]Anexo No. 3 Presupt Gtos MOD'!B89</f>
        <v>INCREMENTO DE LA CAPACIDAD DE COMERCIALIZACIÓN NACIONAL E INTERNACIONAL DE LA CARNE DE CERDO COLOMBIANA.</v>
      </c>
      <c r="C89" s="58">
        <v>4281358619</v>
      </c>
      <c r="D89" s="35">
        <v>814878509</v>
      </c>
      <c r="E89" s="36">
        <v>0.19033175716318101</v>
      </c>
      <c r="F89" s="21"/>
      <c r="G89" s="37">
        <f t="shared" si="1"/>
        <v>0</v>
      </c>
      <c r="H89" s="21"/>
      <c r="I89" s="38"/>
      <c r="J89" s="21"/>
      <c r="K89" s="38"/>
      <c r="L89" s="32">
        <f>+C89-'[18]Anexo No. 13 Sgto Trimes'!G106</f>
        <v>1689244361</v>
      </c>
    </row>
    <row r="90" spans="2:12" s="5" customFormat="1" ht="61.9" customHeight="1" x14ac:dyDescent="0.25">
      <c r="B90" s="52" t="str">
        <f>+'[18]Anexo No. 3 Presupt Gtos MOD'!B90</f>
        <v>FORTALECIMIENTO DE LA PRODUCTIVIDAD Y SANIDAD EN LA INDUSTRIA DE LA CARNE DE CERDO A TRAVÉS DE LA TRANSFERENCIA DE TECNOLOGÍA E INVESTIGACIÓN EN EL SECTOR.</v>
      </c>
      <c r="C90" s="59">
        <v>18198019065</v>
      </c>
      <c r="D90" s="53">
        <v>1746343125</v>
      </c>
      <c r="E90" s="54">
        <v>9.5963363856383557E-2</v>
      </c>
      <c r="F90" s="55"/>
      <c r="G90" s="56">
        <f t="shared" si="1"/>
        <v>0</v>
      </c>
      <c r="H90" s="55"/>
      <c r="I90" s="57"/>
      <c r="J90" s="55"/>
      <c r="K90" s="57"/>
      <c r="L90" s="32">
        <f>+C90-'[18]Anexo No. 13 Sgto Trimes'!G107</f>
        <v>-876315087.9960022</v>
      </c>
    </row>
    <row r="91" spans="2:12" ht="40.5" x14ac:dyDescent="0.25">
      <c r="B91" s="34" t="str">
        <f>+'[18]Anexo No. 3 Presupt Gtos MOD'!B91</f>
        <v>FORTALECIENDO LA FORMALIZACIÓN, PRODUCTIVIDAD Y SOSTENIBILIDAD EN LAS GRANJAS PORCÍCOLAS Y PLANTAS DE TRANSFORMACIÓN Y PUNTOS DE VENTA DE COLOMBIA.</v>
      </c>
      <c r="C91" s="35">
        <v>2850151859</v>
      </c>
      <c r="D91" s="28">
        <v>300136807</v>
      </c>
      <c r="E91" s="36">
        <v>0.1053055492647699</v>
      </c>
      <c r="F91" s="29"/>
      <c r="G91" s="37">
        <f t="shared" si="1"/>
        <v>0</v>
      </c>
      <c r="H91" s="21"/>
      <c r="I91" s="38"/>
      <c r="J91" s="21"/>
      <c r="K91" s="38"/>
      <c r="L91" s="32">
        <f>+C91-'[18]Anexo No. 13 Sgto Trimes'!G108</f>
        <v>-582689816.99600029</v>
      </c>
    </row>
    <row r="92" spans="2:12" s="5" customFormat="1" ht="24.6" customHeight="1" x14ac:dyDescent="0.25">
      <c r="B92" s="34" t="str">
        <f>+'[18]Anexo No. 3 Presupt Gtos MOD'!B92</f>
        <v>PROMOCIÓN DE LA CT+I EN LA CADENA PORCÍCOLA.</v>
      </c>
      <c r="C92" s="35">
        <v>9985831919</v>
      </c>
      <c r="D92" s="28">
        <v>1038148929</v>
      </c>
      <c r="E92" s="36">
        <v>0.10396218736915834</v>
      </c>
      <c r="F92" s="21"/>
      <c r="G92" s="37">
        <f t="shared" si="1"/>
        <v>0</v>
      </c>
      <c r="H92" s="21"/>
      <c r="I92" s="38"/>
      <c r="J92" s="21"/>
      <c r="K92" s="38"/>
      <c r="L92" s="32">
        <f>+C92-'[18]Anexo No. 13 Sgto Trimes'!G109</f>
        <v>789823395</v>
      </c>
    </row>
    <row r="93" spans="2:12" ht="27" x14ac:dyDescent="0.25">
      <c r="B93" s="34" t="str">
        <f>+'[18]Anexo No. 3 Presupt Gtos MOD'!B93</f>
        <v>MEJORAMIENTO DEL ESTATUS SANITARIO DE LOS PORCINOS EN COLOMBIA.</v>
      </c>
      <c r="C93" s="35">
        <v>5362035287</v>
      </c>
      <c r="D93" s="28">
        <v>408057389</v>
      </c>
      <c r="E93" s="36">
        <v>7.6101212908709456E-2</v>
      </c>
      <c r="F93" s="29"/>
      <c r="G93" s="37">
        <f t="shared" si="1"/>
        <v>0</v>
      </c>
      <c r="H93" s="29"/>
      <c r="I93" s="38"/>
      <c r="J93" s="29"/>
      <c r="K93" s="38"/>
      <c r="L93" s="32">
        <f>+C93-'[18]Anexo No. 13 Sgto Trimes'!G110</f>
        <v>-1083448666</v>
      </c>
    </row>
    <row r="94" spans="2:12" s="5" customFormat="1" ht="25.5" x14ac:dyDescent="0.25">
      <c r="B94" s="52" t="str">
        <f>+'[18]Anexo No. 3 Presupt Gtos MOD'!B94</f>
        <v>COLOMBIA LIBRE DE LA PESTE PORCINA CLÁSICA EN LA PORCICULTURA.</v>
      </c>
      <c r="C94" s="53">
        <v>32165222236</v>
      </c>
      <c r="D94" s="53">
        <v>5445229344</v>
      </c>
      <c r="E94" s="54">
        <v>0.16928934313115312</v>
      </c>
      <c r="F94" s="60"/>
      <c r="G94" s="56">
        <f t="shared" si="1"/>
        <v>0</v>
      </c>
      <c r="H94" s="60"/>
      <c r="I94" s="57"/>
      <c r="J94" s="60"/>
      <c r="K94" s="57"/>
      <c r="L94" s="32">
        <f>+C94-'[18]Anexo No. 13 Sgto Trimes'!G111</f>
        <v>6238887974.997364</v>
      </c>
    </row>
    <row r="95" spans="2:12" ht="27" x14ac:dyDescent="0.25">
      <c r="B95" s="34" t="str">
        <f>+'[18]Anexo No. 3 Presupt Gtos MOD'!B95</f>
        <v>COLOMBIA LIBRE DE LA PESTE PORCINA CLÁSICA EN LA PORCICULTURA.</v>
      </c>
      <c r="C95" s="35">
        <v>32165222236</v>
      </c>
      <c r="D95" s="35">
        <v>5445229344</v>
      </c>
      <c r="E95" s="36">
        <v>0.16928934313115312</v>
      </c>
      <c r="F95" s="29"/>
      <c r="G95" s="37">
        <f t="shared" si="1"/>
        <v>0</v>
      </c>
      <c r="H95" s="29"/>
      <c r="I95" s="38"/>
      <c r="J95" s="29"/>
      <c r="K95" s="38"/>
      <c r="L95" s="32">
        <f>+C95-'[18]Anexo No. 13 Sgto Trimes'!G112</f>
        <v>6238887974.997364</v>
      </c>
    </row>
    <row r="96" spans="2:12" ht="26.25" x14ac:dyDescent="0.25">
      <c r="B96" s="48" t="s">
        <v>41</v>
      </c>
      <c r="C96" s="24">
        <v>120445025420.1123</v>
      </c>
      <c r="D96" s="24">
        <v>20199182926</v>
      </c>
      <c r="E96" s="61">
        <v>0.1677045843574298</v>
      </c>
      <c r="F96" s="26">
        <f>+F16+F54</f>
        <v>0</v>
      </c>
      <c r="G96" s="62">
        <f t="shared" si="1"/>
        <v>0</v>
      </c>
      <c r="H96" s="31"/>
      <c r="I96" s="63"/>
      <c r="J96" s="31"/>
      <c r="K96" s="63"/>
      <c r="L96" s="32">
        <f>+C96-'[18]Anexo No. 13 Sgto Trimes'!G114</f>
        <v>16556737544.981537</v>
      </c>
    </row>
    <row r="97" spans="2:12" ht="28.9" customHeight="1" x14ac:dyDescent="0.25">
      <c r="B97" s="64" t="s">
        <v>42</v>
      </c>
      <c r="C97" s="65">
        <v>29157793700</v>
      </c>
      <c r="D97" s="65"/>
      <c r="E97" s="66">
        <v>0</v>
      </c>
      <c r="F97" s="67"/>
      <c r="G97" s="68">
        <f t="shared" si="1"/>
        <v>0</v>
      </c>
      <c r="H97" s="67"/>
      <c r="I97" s="69"/>
      <c r="J97" s="67"/>
      <c r="K97" s="69"/>
      <c r="L97" s="32">
        <f>+C97-'[18]Anexo No. 13 Sgto Trimes'!G115</f>
        <v>19184110619.127998</v>
      </c>
    </row>
    <row r="98" spans="2:12" x14ac:dyDescent="0.25">
      <c r="B98" s="64" t="s">
        <v>43</v>
      </c>
      <c r="C98" s="65">
        <v>29525330659</v>
      </c>
      <c r="D98" s="65"/>
      <c r="E98" s="70">
        <v>0</v>
      </c>
      <c r="F98" s="67"/>
      <c r="G98" s="71">
        <f t="shared" si="1"/>
        <v>0</v>
      </c>
      <c r="H98" s="67"/>
      <c r="I98" s="72"/>
      <c r="J98" s="67"/>
      <c r="K98" s="72"/>
      <c r="L98" s="32">
        <f>+C98-'[18]Anexo No. 13 Sgto Trimes'!G116</f>
        <v>608085951</v>
      </c>
    </row>
    <row r="99" spans="2:12" ht="14.25" thickBot="1" x14ac:dyDescent="0.3">
      <c r="B99" s="73" t="s">
        <v>44</v>
      </c>
      <c r="C99" s="74">
        <v>179128149779.1123</v>
      </c>
      <c r="D99" s="74">
        <v>20199182926</v>
      </c>
      <c r="E99" s="75">
        <v>0.11276386738158213</v>
      </c>
      <c r="F99" s="76">
        <f>+F96+F97+F98</f>
        <v>0</v>
      </c>
      <c r="G99" s="77">
        <f t="shared" si="1"/>
        <v>0</v>
      </c>
      <c r="H99" s="76"/>
      <c r="I99" s="78"/>
      <c r="J99" s="76"/>
      <c r="K99" s="78"/>
      <c r="L99" s="32">
        <f>+C99-'[18]Anexo No. 13 Sgto Trimes'!G118</f>
        <v>36348934115.109558</v>
      </c>
    </row>
    <row r="100" spans="2:12" x14ac:dyDescent="0.25">
      <c r="C100" s="79"/>
      <c r="D100" s="32"/>
      <c r="F100" s="32"/>
      <c r="L100" s="32"/>
    </row>
    <row r="101" spans="2:12" x14ac:dyDescent="0.25">
      <c r="C101" s="79"/>
      <c r="D101" s="32"/>
      <c r="F101" s="79"/>
      <c r="L101" s="32"/>
    </row>
    <row r="102" spans="2:12" x14ac:dyDescent="0.25">
      <c r="L102" s="32"/>
    </row>
    <row r="103" spans="2:12" x14ac:dyDescent="0.25">
      <c r="D103" s="80"/>
      <c r="L103" s="32"/>
    </row>
    <row r="104" spans="2:12" x14ac:dyDescent="0.25">
      <c r="D104" s="80"/>
      <c r="E104" s="81"/>
    </row>
    <row r="105" spans="2:12" x14ac:dyDescent="0.25">
      <c r="D105" s="80"/>
    </row>
    <row r="106" spans="2:12" x14ac:dyDescent="0.25">
      <c r="D106" s="80"/>
    </row>
  </sheetData>
  <mergeCells count="6">
    <mergeCell ref="B13:K13"/>
    <mergeCell ref="B2:K5"/>
    <mergeCell ref="B6:J6"/>
    <mergeCell ref="B7:I7"/>
    <mergeCell ref="C8:D8"/>
    <mergeCell ref="B12:K12"/>
  </mergeCells>
  <pageMargins left="0.7" right="0.7" top="0.75" bottom="0.75" header="0.3" footer="0.3"/>
  <pageSetup scale="6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No. 8 Ejecución Ptal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Rubio Roldan</dc:creator>
  <cp:lastModifiedBy>Oscar Rubio Roldan</cp:lastModifiedBy>
  <dcterms:created xsi:type="dcterms:W3CDTF">2026-07-31T14:12:06Z</dcterms:created>
  <dcterms:modified xsi:type="dcterms:W3CDTF">2026-07-31T14:16:30Z</dcterms:modified>
</cp:coreProperties>
</file>