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Y:\Año 2026\Información circular 001 2026 Trasnsparencia\Presupuestos modificados\"/>
    </mc:Choice>
  </mc:AlternateContent>
  <xr:revisionPtr revIDLastSave="0" documentId="8_{4E34581F-6CCA-4373-8897-1E43B619D64B}" xr6:coauthVersionLast="47" xr6:coauthVersionMax="47" xr10:uidLastSave="{00000000-0000-0000-0000-000000000000}"/>
  <bookViews>
    <workbookView xWindow="-108" yWindow="-108" windowWidth="23256" windowHeight="12456" xr2:uid="{FA8D368F-F1FF-4AFC-BBAA-34C41B68B7EB}"/>
  </bookViews>
  <sheets>
    <sheet name="Anexo 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_xlnm._FilterDatabase" hidden="1">#REF!</definedName>
    <definedName name="ANEXO" hidden="1">'[2]Inversión total en programas'!$A$50:$IV$50,'[2]Inversión total en programas'!$A$60:$IV$63</definedName>
    <definedName name="_xlnm.Print_Area" localSheetId="0">'Anexo 1'!$A$1:$E$65</definedName>
    <definedName name="_xlnm.Print_Area">#REF!</definedName>
    <definedName name="AREAS">#REF!</definedName>
    <definedName name="ASISCALLCENTER">#REF!</definedName>
    <definedName name="ASISCONTABPPC">#REF!</definedName>
    <definedName name="ASISDESPACHOS">#REF!</definedName>
    <definedName name="ASISICA">#REF!</definedName>
    <definedName name="AUXBODEGA">#REF!</definedName>
    <definedName name="cabezas">'[3]Anexo 1 Minagricultura'!#REF!</definedName>
    <definedName name="CABEZAS_PROYEC">'Anexo 1'!$C$42</definedName>
    <definedName name="CONTRATOS">#REF!</definedName>
    <definedName name="CUOTAPPC2005">'Anexo 1'!#REF!</definedName>
    <definedName name="CUOTAPPC2013">'Anexo 1'!#REF!</definedName>
    <definedName name="CUOTAPPC203">'Anexo 1'!#REF!</definedName>
    <definedName name="DIAG_PPC">#REF!</definedName>
    <definedName name="DIRECCION">[4]consecutivo!$M$9:$M$13</definedName>
    <definedName name="DISTRIBUIDOR">#REF!</definedName>
    <definedName name="Dólar">#REF!</definedName>
    <definedName name="eeeee">'[1]Ejecución ingresos 2023'!#REF!</definedName>
    <definedName name="EPPC">'Anexo 1'!$C$50</definedName>
    <definedName name="Euro">#REF!</definedName>
    <definedName name="FDGFDG">#REF!</definedName>
    <definedName name="FECHA_DE_RECIBIDO">[5]BASE!$E$3:$E$177</definedName>
    <definedName name="FOMENTO">'Anexo 1'!$C$49</definedName>
    <definedName name="FOMENTOS">'[6]Anexo 1 Minagricultura'!$C$51</definedName>
    <definedName name="GTOSEPPC">#REF!</definedName>
    <definedName name="HONORAUDI_JURIDIC">#REF!</definedName>
    <definedName name="HONTOTAL">#REF!</definedName>
    <definedName name="Incremento">#REF!</definedName>
    <definedName name="Inflación">#REF!</definedName>
    <definedName name="JORTIZ">#REF!</definedName>
    <definedName name="LABORATORIOS">#REF!</definedName>
    <definedName name="NOMBDISTRI">#REF!</definedName>
    <definedName name="Pasajes">#REF!</definedName>
    <definedName name="ppc">'Anexo 1'!$D$11</definedName>
    <definedName name="RESERV_FUTU">#REF!</definedName>
    <definedName name="saldo">'[1]Ejecución ingresos 2023'!#REF!</definedName>
    <definedName name="saldos">'[1]Ejecución ingresos 2023'!#REF!</definedName>
    <definedName name="SUPERA2004">'Anexo 1'!#REF!</definedName>
    <definedName name="SUPERA2005">'Anexo 1'!#REF!</definedName>
    <definedName name="SUPERA2010">'[7]Anexo 1 Minagricultura'!$C$21</definedName>
    <definedName name="SUPERA2012">'Anexo 1'!#REF!</definedName>
    <definedName name="SUPERAVIT">#REF!</definedName>
    <definedName name="SUPERAVIT2005_FNP">#REF!</definedName>
    <definedName name="SUPERAVITPPC_2005">#REF!</definedName>
    <definedName name="TIPOS">#REF!</definedName>
    <definedName name="_xlnm.Print_Titles" localSheetId="0">'Anexo 1'!#REF!</definedName>
    <definedName name="_xlnm.Print_Titles">#REF!</definedName>
    <definedName name="VTAS2005">'Anexo 1'!$D$28</definedName>
    <definedName name="xx">[8]Ingresos!$C$19</definedName>
    <definedName name="Z_4099E833_BB74_4680_85C9_A6CF399D1CE2_.wvu.Cols" hidden="1">#REF!,#REF!,#REF!,#REF!</definedName>
    <definedName name="Z_4099E833_BB74_4680_85C9_A6CF399D1CE2_.wvu.FilterData" hidden="1">#REF!</definedName>
    <definedName name="Z_4099E833_BB74_4680_85C9_A6CF399D1CE2_.wvu.PrintArea" localSheetId="0" hidden="1">'Anexo 1'!$A$1:$D$35</definedName>
    <definedName name="Z_4099E833_BB74_4680_85C9_A6CF399D1CE2_.wvu.PrintArea" hidden="1">#REF!</definedName>
    <definedName name="Z_4099E833_BB74_4680_85C9_A6CF399D1CE2_.wvu.PrintTitles" hidden="1">#REF!</definedName>
    <definedName name="Z_4099E833_BB74_4680_85C9_A6CF399D1CE2_.wvu.Rows" hidden="1">#REF!,#REF!</definedName>
    <definedName name="ZFRONTERA">'[9]Ingresos 2014'!#REF!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5" i="1" l="1"/>
  <c r="C64" i="1"/>
  <c r="C63" i="1"/>
  <c r="C62" i="1"/>
  <c r="C61" i="1"/>
  <c r="C60" i="1"/>
  <c r="C59" i="1"/>
  <c r="C58" i="1"/>
  <c r="C57" i="1"/>
  <c r="C56" i="1"/>
  <c r="C53" i="1"/>
  <c r="C54" i="1" s="1"/>
  <c r="C47" i="1"/>
  <c r="C49" i="1" s="1"/>
  <c r="C46" i="1"/>
  <c r="C40" i="1"/>
  <c r="C42" i="1" s="1"/>
  <c r="D33" i="1"/>
  <c r="E33" i="1" s="1"/>
  <c r="D32" i="1"/>
  <c r="D31" i="1"/>
  <c r="D27" i="1" s="1"/>
  <c r="C31" i="1"/>
  <c r="C27" i="1" s="1"/>
  <c r="E30" i="1"/>
  <c r="D30" i="1"/>
  <c r="C30" i="1"/>
  <c r="D29" i="1"/>
  <c r="E29" i="1" s="1"/>
  <c r="C29" i="1"/>
  <c r="D28" i="1"/>
  <c r="E28" i="1" s="1"/>
  <c r="C28" i="1"/>
  <c r="B27" i="1"/>
  <c r="B21" i="1" s="1"/>
  <c r="D25" i="1"/>
  <c r="D23" i="1" s="1"/>
  <c r="C25" i="1"/>
  <c r="C23" i="1" s="1"/>
  <c r="C21" i="1" s="1"/>
  <c r="E24" i="1"/>
  <c r="D24" i="1"/>
  <c r="C24" i="1"/>
  <c r="B23" i="1"/>
  <c r="D19" i="1"/>
  <c r="E19" i="1" s="1"/>
  <c r="C19" i="1"/>
  <c r="D18" i="1"/>
  <c r="D17" i="1" s="1"/>
  <c r="C18" i="1"/>
  <c r="C17" i="1" s="1"/>
  <c r="B17" i="1"/>
  <c r="D15" i="1"/>
  <c r="E15" i="1" s="1"/>
  <c r="C15" i="1"/>
  <c r="D14" i="1"/>
  <c r="E38" i="1" s="1"/>
  <c r="C14" i="1"/>
  <c r="D13" i="1"/>
  <c r="E13" i="1" s="1"/>
  <c r="C13" i="1"/>
  <c r="C7" i="1" s="1"/>
  <c r="B13" i="1"/>
  <c r="B7" i="1" s="1"/>
  <c r="D11" i="1"/>
  <c r="E11" i="1" s="1"/>
  <c r="C11" i="1"/>
  <c r="D10" i="1"/>
  <c r="E10" i="1" s="1"/>
  <c r="C10" i="1"/>
  <c r="C9" i="1"/>
  <c r="B9" i="1"/>
  <c r="C35" i="1" l="1"/>
  <c r="E23" i="1"/>
  <c r="D21" i="1"/>
  <c r="B35" i="1"/>
  <c r="E17" i="1"/>
  <c r="E27" i="1"/>
  <c r="C50" i="1"/>
  <c r="C51" i="1" s="1"/>
  <c r="E25" i="1"/>
  <c r="E31" i="1"/>
  <c r="D9" i="1"/>
  <c r="E39" i="1"/>
  <c r="E18" i="1"/>
  <c r="E14" i="1"/>
  <c r="E9" i="1" l="1"/>
  <c r="D7" i="1"/>
  <c r="E7" i="1" s="1"/>
  <c r="D35" i="1"/>
  <c r="E35" i="1" s="1"/>
  <c r="E2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Oscar Rubio</author>
    <author>Jeymy Pilar</author>
  </authors>
  <commentList>
    <comment ref="C6" authorId="0" shapeId="0" xr:uid="{21B33551-73E9-48AD-84F8-A74FEB7A0EC7}">
      <text>
        <r>
          <rPr>
            <sz val="9"/>
            <color indexed="81"/>
            <rFont val="Tahoma"/>
            <family val="2"/>
          </rPr>
          <t xml:space="preserve">Presupuesto modificado hasta el acuerdo No 14/23
</t>
        </r>
      </text>
    </comment>
    <comment ref="B9" authorId="1" shapeId="0" xr:uid="{C8179609-300D-422B-88DE-E1A1F624551D}">
      <text>
        <r>
          <rPr>
            <sz val="9"/>
            <color indexed="81"/>
            <rFont val="Tahoma"/>
            <family val="2"/>
          </rPr>
          <t>5,711,485 cabezas, valor cuota de fomento proyectada 10,667</t>
        </r>
      </text>
    </comment>
    <comment ref="C9" authorId="0" shapeId="0" xr:uid="{A2BD7607-E39A-491A-8B98-AB54D51DF184}">
      <text>
        <r>
          <rPr>
            <sz val="9"/>
            <color indexed="81"/>
            <rFont val="Tahoma"/>
            <family val="2"/>
          </rPr>
          <t>5.794,800 cabezas, valor cuota de fomento proyectada 12,373</t>
        </r>
      </text>
    </comment>
    <comment ref="D9" authorId="1" shapeId="0" xr:uid="{518C603F-187E-4E8E-8E4D-7F33638A1BAE}">
      <text>
        <r>
          <rPr>
            <sz val="9"/>
            <color indexed="81"/>
            <rFont val="Tahoma"/>
            <family val="2"/>
          </rPr>
          <t>6.038.182 cabezas, valor cuota de fomento proyectada 13.722</t>
        </r>
      </text>
    </comment>
  </commentList>
</comments>
</file>

<file path=xl/sharedStrings.xml><?xml version="1.0" encoding="utf-8"?>
<sst xmlns="http://schemas.openxmlformats.org/spreadsheetml/2006/main" count="61" uniqueCount="44">
  <si>
    <t>PROYECCIÓN INGRESOS</t>
  </si>
  <si>
    <t>CUENTAS</t>
  </si>
  <si>
    <t>PRESUPUESTO</t>
  </si>
  <si>
    <t>INICIAL</t>
  </si>
  <si>
    <t>DEFINITIVO</t>
  </si>
  <si>
    <t>% VARIACIÓN</t>
  </si>
  <si>
    <t>AÑO 2023</t>
  </si>
  <si>
    <t>AÑO 2024</t>
  </si>
  <si>
    <t>INGRESOS OPERACIONALES</t>
  </si>
  <si>
    <t xml:space="preserve">CUOTA DE FOMENTO PORCÍCOLA </t>
  </si>
  <si>
    <t>Cuota de Fomento</t>
  </si>
  <si>
    <t>Cuota de Erradicación Peste Porcina Clásica</t>
  </si>
  <si>
    <t>CUOTA VIGENCIAS ANTERIORES</t>
  </si>
  <si>
    <t>SUPERÁVIT VIGENCIAS ANTERIORES</t>
  </si>
  <si>
    <t>INGRESOS NO OPERACIONALES</t>
  </si>
  <si>
    <t>INGRESOS FINANCIEROS</t>
  </si>
  <si>
    <t>Rendimientos Financieros FNP</t>
  </si>
  <si>
    <t>Rendimientos Financieros PPC</t>
  </si>
  <si>
    <t>OTROS INGRESOS</t>
  </si>
  <si>
    <t>Ventas Programa PPC</t>
  </si>
  <si>
    <t>Financieros FNP</t>
  </si>
  <si>
    <t>Financieros PPC</t>
  </si>
  <si>
    <t>Extraordinarios FNP</t>
  </si>
  <si>
    <t>Extraordinarios EPPC</t>
  </si>
  <si>
    <t>Programas y proyectos FNP</t>
  </si>
  <si>
    <t>TOTAL INGRESOS</t>
  </si>
  <si>
    <t>VARIABLES DE INGRESOS VIGENCIA 2024</t>
  </si>
  <si>
    <t>INGRESOS TOTALES 2024</t>
  </si>
  <si>
    <t>INGRESOS FNP</t>
  </si>
  <si>
    <t>INGRESOS PPC</t>
  </si>
  <si>
    <t>Proyección cierre en cabezas 2023</t>
  </si>
  <si>
    <t>Incremento presupuestado</t>
  </si>
  <si>
    <t>Beneficio estimado 2023</t>
  </si>
  <si>
    <t>Salario mínimo legal vigente 2023</t>
  </si>
  <si>
    <t>Total SMMLV 2024</t>
  </si>
  <si>
    <t>Salario diario legal vigente estimado año 2023</t>
  </si>
  <si>
    <t>Cuota de fomento porcicola año 2023</t>
  </si>
  <si>
    <t>Cuota EPPC año 2023</t>
  </si>
  <si>
    <t>TOTAL CUOTA DE FOMENTO PORCICOLA</t>
  </si>
  <si>
    <t>Ventas PPC</t>
  </si>
  <si>
    <t>Chapetas</t>
  </si>
  <si>
    <t>TOTAL VENTAS PPC</t>
  </si>
  <si>
    <t>RENDIMIENTOS FINANCIEROS</t>
  </si>
  <si>
    <t>OTROS INGRESOS FINANCIEROS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</si>
</sst>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(* #,##0.00_);_(* \(#,##0.00\);_(* &quot;-&quot;??_);_(@_)"/>
    <numFmt numFmtId="165" formatCode="_(* #,##0_);_(* \(#,##0\);_(* &quot;-&quot;??_);_(@_)"/>
    <numFmt numFmtId="166" formatCode="_ * #,##0.00_ ;_ * \-#,##0.00_ ;_ * &quot;-&quot;??_ ;_ @_ "/>
    <numFmt numFmtId="167" formatCode="0.0%"/>
    <numFmt numFmtId="168" formatCode="_ * #,##0_ ;_ * \-#,##0_ ;_ * &quot;-&quot;??_ ;_ @_ "/>
    <numFmt numFmtId="169" formatCode="_ * #,##0.000_ ;_ * \-#,##0.000_ ;_ * &quot;-&quot;??_ ;_ @_ "/>
    <numFmt numFmtId="170" formatCode="_-* #,##0.00000000_-;\-* #,##0.00000000_-;_-* &quot;-&quot;??_-;_-@_-"/>
    <numFmt numFmtId="171" formatCode="_ &quot;$&quot;\ * #,##0.00_ ;_ &quot;$&quot;\ * \-#,##0.00_ ;_ &quot;$&quot;\ * &quot;-&quot;??_ ;_ @_ "/>
    <numFmt numFmtId="172" formatCode="_ &quot;$&quot;\ * #,##0_ ;_ &quot;$&quot;\ * \-#,##0_ ;_ &quot;$&quot;\ * &quot;-&quot;??_ ;_ @_ "/>
  </numFmts>
  <fonts count="9" x14ac:knownFonts="1">
    <font>
      <sz val="10"/>
      <name val="Arial"/>
      <family val="2"/>
    </font>
    <font>
      <sz val="10"/>
      <name val="Arial"/>
      <family val="2"/>
    </font>
    <font>
      <b/>
      <sz val="11"/>
      <name val="Century Gothic"/>
      <family val="2"/>
    </font>
    <font>
      <sz val="11"/>
      <name val="Century Gothic"/>
      <family val="2"/>
    </font>
    <font>
      <sz val="10"/>
      <name val="Century Gothic"/>
      <family val="2"/>
    </font>
    <font>
      <sz val="10"/>
      <color indexed="10"/>
      <name val="Century Gothic"/>
      <family val="2"/>
    </font>
    <font>
      <sz val="11"/>
      <color indexed="9"/>
      <name val="Century Gothic"/>
      <family val="2"/>
    </font>
    <font>
      <sz val="10"/>
      <color indexed="9"/>
      <name val="Century Gothic"/>
      <family val="2"/>
    </font>
    <font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55"/>
      </top>
      <bottom style="thin">
        <color indexed="55"/>
      </bottom>
      <diagonal/>
    </border>
    <border>
      <left style="double">
        <color indexed="64"/>
      </left>
      <right style="thin">
        <color indexed="64"/>
      </right>
      <top style="thin">
        <color indexed="55"/>
      </top>
      <bottom style="thin">
        <color indexed="55"/>
      </bottom>
      <diagonal/>
    </border>
    <border>
      <left style="medium">
        <color indexed="64"/>
      </left>
      <right style="medium">
        <color indexed="64"/>
      </right>
      <top style="thin">
        <color indexed="55"/>
      </top>
      <bottom style="thin">
        <color indexed="55"/>
      </bottom>
      <diagonal/>
    </border>
    <border>
      <left/>
      <right style="medium">
        <color indexed="64"/>
      </right>
      <top style="thin">
        <color indexed="55"/>
      </top>
      <bottom style="thin">
        <color indexed="55"/>
      </bottom>
      <diagonal/>
    </border>
    <border>
      <left style="double">
        <color indexed="64"/>
      </left>
      <right style="thin">
        <color indexed="64"/>
      </right>
      <top/>
      <bottom style="thin">
        <color indexed="55"/>
      </bottom>
      <diagonal/>
    </border>
    <border>
      <left style="medium">
        <color indexed="64"/>
      </left>
      <right style="medium">
        <color indexed="64"/>
      </right>
      <top/>
      <bottom style="thin">
        <color indexed="55"/>
      </bottom>
      <diagonal/>
    </border>
    <border>
      <left/>
      <right style="medium">
        <color indexed="64"/>
      </right>
      <top/>
      <bottom style="thin">
        <color indexed="55"/>
      </bottom>
      <diagonal/>
    </border>
    <border>
      <left/>
      <right style="double">
        <color indexed="64"/>
      </right>
      <top style="thin">
        <color indexed="55"/>
      </top>
      <bottom style="thin">
        <color indexed="55"/>
      </bottom>
      <diagonal/>
    </border>
    <border>
      <left style="thin">
        <color indexed="64"/>
      </left>
      <right style="double">
        <color indexed="64"/>
      </right>
      <top/>
      <bottom style="thin">
        <color indexed="55"/>
      </bottom>
      <diagonal/>
    </border>
    <border>
      <left style="double">
        <color indexed="64"/>
      </left>
      <right style="thin">
        <color indexed="64"/>
      </right>
      <top style="thin">
        <color indexed="55"/>
      </top>
      <bottom/>
      <diagonal/>
    </border>
    <border>
      <left style="medium">
        <color indexed="64"/>
      </left>
      <right style="medium">
        <color indexed="64"/>
      </right>
      <top style="thin">
        <color indexed="55"/>
      </top>
      <bottom/>
      <diagonal/>
    </border>
    <border>
      <left/>
      <right style="medium">
        <color indexed="64"/>
      </right>
      <top style="thin">
        <color indexed="55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</borders>
  <cellStyleXfs count="6">
    <xf numFmtId="0" fontId="0" fillId="0" borderId="0"/>
    <xf numFmtId="166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86">
    <xf numFmtId="0" fontId="0" fillId="0" borderId="0" xfId="0"/>
    <xf numFmtId="0" fontId="2" fillId="0" borderId="0" xfId="0" applyFont="1" applyAlignment="1">
      <alignment horizontal="centerContinuous"/>
    </xf>
    <xf numFmtId="165" fontId="3" fillId="0" borderId="0" xfId="4" applyNumberFormat="1" applyFont="1" applyFill="1" applyAlignment="1">
      <alignment horizontal="centerContinuous"/>
    </xf>
    <xf numFmtId="0" fontId="3" fillId="0" borderId="0" xfId="0" applyFont="1" applyAlignment="1">
      <alignment horizontal="centerContinuous"/>
    </xf>
    <xf numFmtId="0" fontId="4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4" fillId="0" borderId="3" xfId="0" applyFont="1" applyBorder="1" applyAlignment="1">
      <alignment wrapText="1"/>
    </xf>
    <xf numFmtId="0" fontId="2" fillId="0" borderId="4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166" fontId="4" fillId="0" borderId="9" xfId="0" applyNumberFormat="1" applyFont="1" applyBorder="1" applyAlignment="1">
      <alignment wrapText="1"/>
    </xf>
    <xf numFmtId="0" fontId="2" fillId="0" borderId="10" xfId="0" applyFont="1" applyBorder="1" applyAlignment="1">
      <alignment horizontal="left" wrapText="1"/>
    </xf>
    <xf numFmtId="165" fontId="2" fillId="0" borderId="11" xfId="4" applyNumberFormat="1" applyFont="1" applyFill="1" applyBorder="1" applyAlignment="1">
      <alignment horizontal="center" wrapText="1"/>
    </xf>
    <xf numFmtId="165" fontId="2" fillId="2" borderId="11" xfId="4" applyNumberFormat="1" applyFont="1" applyFill="1" applyBorder="1" applyAlignment="1">
      <alignment horizontal="center" wrapText="1"/>
    </xf>
    <xf numFmtId="10" fontId="2" fillId="0" borderId="12" xfId="3" applyNumberFormat="1" applyFont="1" applyFill="1" applyBorder="1" applyAlignment="1">
      <alignment wrapText="1"/>
    </xf>
    <xf numFmtId="167" fontId="4" fillId="0" borderId="0" xfId="3" applyNumberFormat="1" applyFont="1" applyFill="1"/>
    <xf numFmtId="0" fontId="3" fillId="0" borderId="13" xfId="0" applyFont="1" applyBorder="1" applyAlignment="1">
      <alignment wrapText="1"/>
    </xf>
    <xf numFmtId="168" fontId="3" fillId="0" borderId="14" xfId="5" applyNumberFormat="1" applyFont="1" applyFill="1" applyBorder="1" applyAlignment="1">
      <alignment wrapText="1"/>
    </xf>
    <xf numFmtId="168" fontId="3" fillId="2" borderId="14" xfId="5" applyNumberFormat="1" applyFont="1" applyFill="1" applyBorder="1" applyAlignment="1">
      <alignment wrapText="1"/>
    </xf>
    <xf numFmtId="168" fontId="3" fillId="2" borderId="15" xfId="5" applyNumberFormat="1" applyFont="1" applyFill="1" applyBorder="1" applyAlignment="1">
      <alignment wrapText="1"/>
    </xf>
    <xf numFmtId="0" fontId="2" fillId="0" borderId="16" xfId="0" applyFont="1" applyBorder="1" applyAlignment="1">
      <alignment wrapText="1"/>
    </xf>
    <xf numFmtId="165" fontId="2" fillId="0" borderId="17" xfId="4" applyNumberFormat="1" applyFont="1" applyFill="1" applyBorder="1" applyAlignment="1">
      <alignment wrapText="1"/>
    </xf>
    <xf numFmtId="165" fontId="2" fillId="2" borderId="17" xfId="4" applyNumberFormat="1" applyFont="1" applyFill="1" applyBorder="1" applyAlignment="1">
      <alignment wrapText="1"/>
    </xf>
    <xf numFmtId="165" fontId="2" fillId="0" borderId="18" xfId="4" applyNumberFormat="1" applyFont="1" applyFill="1" applyBorder="1" applyAlignment="1">
      <alignment wrapText="1"/>
    </xf>
    <xf numFmtId="168" fontId="4" fillId="0" borderId="0" xfId="1" applyNumberFormat="1" applyFont="1" applyFill="1"/>
    <xf numFmtId="168" fontId="4" fillId="0" borderId="0" xfId="0" applyNumberFormat="1" applyFont="1"/>
    <xf numFmtId="168" fontId="3" fillId="0" borderId="15" xfId="5" applyNumberFormat="1" applyFont="1" applyFill="1" applyBorder="1" applyAlignment="1">
      <alignment wrapText="1"/>
    </xf>
    <xf numFmtId="10" fontId="3" fillId="0" borderId="12" xfId="3" applyNumberFormat="1" applyFont="1" applyFill="1" applyBorder="1" applyAlignment="1">
      <alignment wrapText="1"/>
    </xf>
    <xf numFmtId="169" fontId="4" fillId="0" borderId="0" xfId="0" applyNumberFormat="1" applyFont="1"/>
    <xf numFmtId="165" fontId="4" fillId="0" borderId="0" xfId="0" applyNumberFormat="1" applyFont="1"/>
    <xf numFmtId="168" fontId="5" fillId="0" borderId="0" xfId="0" applyNumberFormat="1" applyFont="1"/>
    <xf numFmtId="0" fontId="2" fillId="0" borderId="13" xfId="0" applyFont="1" applyBorder="1" applyAlignment="1">
      <alignment wrapText="1"/>
    </xf>
    <xf numFmtId="168" fontId="2" fillId="0" borderId="14" xfId="5" applyNumberFormat="1" applyFont="1" applyFill="1" applyBorder="1" applyAlignment="1">
      <alignment wrapText="1"/>
    </xf>
    <xf numFmtId="168" fontId="2" fillId="2" borderId="14" xfId="5" applyNumberFormat="1" applyFont="1" applyFill="1" applyBorder="1" applyAlignment="1">
      <alignment wrapText="1"/>
    </xf>
    <xf numFmtId="168" fontId="2" fillId="2" borderId="15" xfId="5" applyNumberFormat="1" applyFont="1" applyFill="1" applyBorder="1" applyAlignment="1">
      <alignment wrapText="1"/>
    </xf>
    <xf numFmtId="168" fontId="3" fillId="2" borderId="15" xfId="5" quotePrefix="1" applyNumberFormat="1" applyFont="1" applyFill="1" applyBorder="1" applyAlignment="1">
      <alignment wrapText="1"/>
    </xf>
    <xf numFmtId="10" fontId="3" fillId="0" borderId="19" xfId="3" applyNumberFormat="1" applyFont="1" applyFill="1" applyBorder="1" applyAlignment="1">
      <alignment wrapText="1"/>
    </xf>
    <xf numFmtId="3" fontId="5" fillId="0" borderId="0" xfId="0" applyNumberFormat="1" applyFont="1"/>
    <xf numFmtId="168" fontId="2" fillId="0" borderId="17" xfId="5" applyNumberFormat="1" applyFont="1" applyFill="1" applyBorder="1" applyAlignment="1">
      <alignment wrapText="1"/>
    </xf>
    <xf numFmtId="168" fontId="2" fillId="2" borderId="17" xfId="5" applyNumberFormat="1" applyFont="1" applyFill="1" applyBorder="1" applyAlignment="1">
      <alignment wrapText="1"/>
    </xf>
    <xf numFmtId="3" fontId="4" fillId="0" borderId="0" xfId="0" applyNumberFormat="1" applyFont="1"/>
    <xf numFmtId="168" fontId="3" fillId="0" borderId="15" xfId="3" applyNumberFormat="1" applyFont="1" applyFill="1" applyBorder="1" applyAlignment="1">
      <alignment wrapText="1"/>
    </xf>
    <xf numFmtId="165" fontId="5" fillId="0" borderId="0" xfId="0" applyNumberFormat="1" applyFont="1"/>
    <xf numFmtId="0" fontId="5" fillId="0" borderId="0" xfId="0" applyFont="1"/>
    <xf numFmtId="0" fontId="3" fillId="0" borderId="16" xfId="0" applyFont="1" applyBorder="1" applyAlignment="1">
      <alignment wrapText="1"/>
    </xf>
    <xf numFmtId="168" fontId="3" fillId="0" borderId="17" xfId="5" applyNumberFormat="1" applyFont="1" applyFill="1" applyBorder="1" applyAlignment="1">
      <alignment wrapText="1"/>
    </xf>
    <xf numFmtId="168" fontId="3" fillId="2" borderId="18" xfId="3" applyNumberFormat="1" applyFont="1" applyFill="1" applyBorder="1" applyAlignment="1">
      <alignment wrapText="1"/>
    </xf>
    <xf numFmtId="10" fontId="3" fillId="0" borderId="20" xfId="3" applyNumberFormat="1" applyFont="1" applyFill="1" applyBorder="1" applyAlignment="1">
      <alignment wrapText="1"/>
    </xf>
    <xf numFmtId="0" fontId="3" fillId="0" borderId="21" xfId="0" applyFont="1" applyBorder="1" applyAlignment="1">
      <alignment wrapText="1"/>
    </xf>
    <xf numFmtId="168" fontId="3" fillId="2" borderId="22" xfId="5" applyNumberFormat="1" applyFont="1" applyFill="1" applyBorder="1" applyAlignment="1">
      <alignment wrapText="1"/>
    </xf>
    <xf numFmtId="168" fontId="3" fillId="0" borderId="22" xfId="5" applyNumberFormat="1" applyFont="1" applyFill="1" applyBorder="1" applyAlignment="1">
      <alignment wrapText="1"/>
    </xf>
    <xf numFmtId="168" fontId="3" fillId="2" borderId="23" xfId="5" applyNumberFormat="1" applyFont="1" applyFill="1" applyBorder="1" applyAlignment="1">
      <alignment wrapText="1"/>
    </xf>
    <xf numFmtId="0" fontId="2" fillId="0" borderId="24" xfId="0" applyFont="1" applyBorder="1" applyAlignment="1">
      <alignment wrapText="1"/>
    </xf>
    <xf numFmtId="168" fontId="2" fillId="0" borderId="25" xfId="0" applyNumberFormat="1" applyFont="1" applyBorder="1" applyAlignment="1">
      <alignment wrapText="1"/>
    </xf>
    <xf numFmtId="168" fontId="2" fillId="2" borderId="25" xfId="0" applyNumberFormat="1" applyFont="1" applyFill="1" applyBorder="1" applyAlignment="1">
      <alignment wrapText="1"/>
    </xf>
    <xf numFmtId="10" fontId="2" fillId="0" borderId="26" xfId="3" applyNumberFormat="1" applyFont="1" applyFill="1" applyBorder="1" applyAlignment="1">
      <alignment wrapText="1"/>
    </xf>
    <xf numFmtId="0" fontId="3" fillId="0" borderId="0" xfId="0" applyFont="1"/>
    <xf numFmtId="165" fontId="3" fillId="0" borderId="0" xfId="4" applyNumberFormat="1" applyFont="1" applyFill="1"/>
    <xf numFmtId="4" fontId="3" fillId="0" borderId="0" xfId="0" applyNumberFormat="1" applyFont="1"/>
    <xf numFmtId="4" fontId="4" fillId="0" borderId="0" xfId="0" applyNumberFormat="1" applyFont="1"/>
    <xf numFmtId="0" fontId="2" fillId="0" borderId="0" xfId="0" applyFont="1"/>
    <xf numFmtId="165" fontId="2" fillId="0" borderId="0" xfId="4" applyNumberFormat="1" applyFont="1" applyFill="1" applyAlignment="1">
      <alignment horizontal="center"/>
    </xf>
    <xf numFmtId="10" fontId="3" fillId="0" borderId="0" xfId="3" applyNumberFormat="1" applyFont="1" applyFill="1"/>
    <xf numFmtId="167" fontId="3" fillId="0" borderId="0" xfId="3" applyNumberFormat="1" applyFont="1" applyFill="1"/>
    <xf numFmtId="170" fontId="3" fillId="0" borderId="0" xfId="3" applyNumberFormat="1" applyFont="1" applyFill="1"/>
    <xf numFmtId="0" fontId="3" fillId="0" borderId="0" xfId="0" quotePrefix="1" applyFont="1" applyAlignment="1">
      <alignment horizontal="left"/>
    </xf>
    <xf numFmtId="168" fontId="3" fillId="0" borderId="0" xfId="3" applyNumberFormat="1" applyFont="1" applyFill="1"/>
    <xf numFmtId="168" fontId="3" fillId="0" borderId="0" xfId="0" applyNumberFormat="1" applyFont="1"/>
    <xf numFmtId="172" fontId="3" fillId="0" borderId="0" xfId="2" applyNumberFormat="1" applyFont="1" applyFill="1"/>
    <xf numFmtId="171" fontId="3" fillId="0" borderId="0" xfId="2" applyFont="1" applyFill="1"/>
    <xf numFmtId="168" fontId="3" fillId="0" borderId="0" xfId="1" applyNumberFormat="1" applyFont="1" applyFill="1"/>
    <xf numFmtId="166" fontId="4" fillId="0" borderId="0" xfId="1" applyFont="1" applyFill="1"/>
    <xf numFmtId="166" fontId="3" fillId="0" borderId="0" xfId="1" applyFont="1" applyFill="1"/>
    <xf numFmtId="164" fontId="4" fillId="0" borderId="0" xfId="0" applyNumberFormat="1" applyFont="1"/>
    <xf numFmtId="172" fontId="3" fillId="0" borderId="0" xfId="4" applyNumberFormat="1" applyFont="1" applyFill="1"/>
    <xf numFmtId="165" fontId="2" fillId="0" borderId="0" xfId="4" applyNumberFormat="1" applyFont="1" applyFill="1"/>
    <xf numFmtId="172" fontId="2" fillId="0" borderId="0" xfId="2" applyNumberFormat="1" applyFont="1" applyFill="1"/>
    <xf numFmtId="165" fontId="6" fillId="0" borderId="0" xfId="4" applyNumberFormat="1" applyFont="1" applyFill="1"/>
    <xf numFmtId="0" fontId="7" fillId="0" borderId="0" xfId="0" applyFont="1"/>
    <xf numFmtId="0" fontId="2" fillId="0" borderId="0" xfId="0" applyFont="1" applyAlignment="1">
      <alignment horizontal="left"/>
    </xf>
    <xf numFmtId="165" fontId="4" fillId="0" borderId="0" xfId="4" applyNumberFormat="1" applyFont="1" applyFill="1"/>
  </cellXfs>
  <cellStyles count="6">
    <cellStyle name="Millares" xfId="1" builtinId="3"/>
    <cellStyle name="Millares_Formato Presupuesto Minagricultura" xfId="5" xr:uid="{118EE9B7-B53C-4F4B-899B-C68429F54692}"/>
    <cellStyle name="Millares_INGRESOS 2005" xfId="4" xr:uid="{77A0E90C-A2CE-42C4-BA59-36EC5B0CAE0A}"/>
    <cellStyle name="Moneda" xfId="2" builtinId="4"/>
    <cellStyle name="Normal" xfId="0" builtinId="0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PANEL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712305</xdr:colOff>
      <xdr:row>0</xdr:row>
      <xdr:rowOff>115956</xdr:rowOff>
    </xdr:from>
    <xdr:to>
      <xdr:col>4</xdr:col>
      <xdr:colOff>1064730</xdr:colOff>
      <xdr:row>3</xdr:row>
      <xdr:rowOff>22501</xdr:rowOff>
    </xdr:to>
    <xdr:pic>
      <xdr:nvPicPr>
        <xdr:cNvPr id="2" name="Imagen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D813AE2-7424-4C73-BA45-12C0F41417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46605" y="115956"/>
          <a:ext cx="352425" cy="4399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A&#241;o%202023/Acuerdos%20presupuestales/Definitivos/ANEXO%20ACUERDO%2020-23.xlsx" TargetMode="External"/><Relationship Id="rId2" Type="http://schemas.openxmlformats.org/officeDocument/2006/relationships/externalLinkPath" Target="file:///Y:\A&#241;o%202023\Acuerdos%20presupuestales\Definitivos\ANEXO%20ACUERDO%2020-23.xlsx" TargetMode="External"/><Relationship Id="rId1" Type="http://schemas.openxmlformats.org/officeDocument/2006/relationships/externalLinkPath" Target="/A&#241;o%202023/Acuerdos%20presupuestales/Definitivos/ANEXO%20ACUERDO%2020-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RCICOL\Administrativa\CONTABILIDAD\ANEXO%20CIERRE%20DE%20INGRESOS%20201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RCICOL\Administrativa\A&#241;o%202010\A&#241;o%202010\MANEJO%20PTO%202010\PRESUPUESTO%20INGRESOS%20ESTIMADO%20201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CONTRATOS%20ACP%20FNP\MATRIZ%20DE%20CONTROL%20A&#209;O%202011(borrador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RCICOL\Administrativa\2011\Presentaciones\COMITES%20PPC\DESPACHOS%20BIOLOGICO%20201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RCICOL\Administrativa\Documents%20and%20Settings\PatriciaMart&#237;nez\Configuraci&#243;n%20local\Archivos%20temporales%20de%20Internet\Content.Outlook\RD6RDTKZ\A&#241;o%202008\Presupuesto%202009\nomina%202009%20ppc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RCICOL\Administrativa\A&#241;o%202010\PTO%20FONDO%202010\Presupuesto%202010%20versi&#243;n%203\PRESUPUESTO%2010%203a%20%20versi&#243;n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RCICOL\Administrativa\JefeControlRegional\Presupuesto%202008\Presupuesto%202008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Users\JorgeOrtiz\Desktop\PPC2013\PRESUPUESTO%202014\PRESUPUESTO%20DEFINITIVO%202014%20NOV\Desagregado%20PPC%202014%20%20definitiv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PANEL"/>
      <sheetName val="Ingreso"/>
      <sheetName val="Anexo 1"/>
      <sheetName val="proyec cabezas"/>
      <sheetName val="Otros ingresos"/>
      <sheetName val="Ingresos por vigencias anterior"/>
      <sheetName val="Ejecución ingresos 2023"/>
      <sheetName val="Ejecución Gastos 2023"/>
      <sheetName val="Superavit 2023"/>
      <sheetName val="Indicadores"/>
      <sheetName val="Rendimientos"/>
      <sheetName val="Ventas EPPC"/>
      <sheetName val="Gasto"/>
      <sheetName val="Anexo 2 "/>
      <sheetName val="Anexo 3"/>
      <sheetName val="Anexo 4"/>
      <sheetName val="Funcionamiento"/>
      <sheetName val="IT"/>
      <sheetName val="Detallado gastos generales"/>
      <sheetName val="Reserva"/>
      <sheetName val="F emergencia"/>
      <sheetName val="RR Expo"/>
      <sheetName val="Nómina y honorarios 2024"/>
      <sheetName val="Comparativo nómina 2023-2024"/>
      <sheetName val="Comparativo gastos personal "/>
      <sheetName val="01 Recaudo"/>
      <sheetName val="02 Mercadeo"/>
      <sheetName val="03 Técnica"/>
      <sheetName val="04 Económica"/>
      <sheetName val="05 EPPC"/>
      <sheetName val="06 Investigación"/>
      <sheetName val="07 Sanidad"/>
      <sheetName val="08 Comercialización"/>
    </sheetNames>
    <sheetDataSet>
      <sheetData sheetId="0"/>
      <sheetData sheetId="1">
        <row r="10">
          <cell r="B10">
            <v>44811912750</v>
          </cell>
        </row>
        <row r="11">
          <cell r="B11">
            <v>26887147650</v>
          </cell>
        </row>
        <row r="14">
          <cell r="B14">
            <v>811447231</v>
          </cell>
        </row>
        <row r="15">
          <cell r="B15">
            <v>486868339</v>
          </cell>
        </row>
        <row r="18">
          <cell r="B18">
            <v>10638775399</v>
          </cell>
        </row>
        <row r="19">
          <cell r="B19">
            <v>7250142136</v>
          </cell>
        </row>
        <row r="24">
          <cell r="B24">
            <v>1911287250.9765718</v>
          </cell>
        </row>
        <row r="25">
          <cell r="B25">
            <v>737651882.95310676</v>
          </cell>
        </row>
        <row r="28">
          <cell r="B28">
            <v>2603951843</v>
          </cell>
        </row>
        <row r="29">
          <cell r="B29">
            <v>306811872</v>
          </cell>
        </row>
        <row r="30">
          <cell r="B30">
            <v>54195010</v>
          </cell>
          <cell r="C30">
            <v>68273298</v>
          </cell>
        </row>
        <row r="31">
          <cell r="B31">
            <v>188265454</v>
          </cell>
        </row>
        <row r="61">
          <cell r="C61">
            <v>58503164</v>
          </cell>
        </row>
        <row r="62">
          <cell r="C62">
            <v>68273298</v>
          </cell>
        </row>
        <row r="63">
          <cell r="C63">
            <v>57473977</v>
          </cell>
        </row>
      </sheetData>
      <sheetData sheetId="2"/>
      <sheetData sheetId="3">
        <row r="5">
          <cell r="E5">
            <v>5794800</v>
          </cell>
        </row>
        <row r="22">
          <cell r="G22">
            <v>51784958378</v>
          </cell>
          <cell r="H22">
            <v>31070975027</v>
          </cell>
        </row>
      </sheetData>
      <sheetData sheetId="4">
        <row r="13">
          <cell r="C13">
            <v>0</v>
          </cell>
        </row>
      </sheetData>
      <sheetData sheetId="5">
        <row r="12">
          <cell r="B12">
            <v>605168376</v>
          </cell>
        </row>
        <row r="13">
          <cell r="B13">
            <v>363101025</v>
          </cell>
        </row>
        <row r="22">
          <cell r="B22">
            <v>58503164</v>
          </cell>
        </row>
      </sheetData>
      <sheetData sheetId="6"/>
      <sheetData sheetId="7"/>
      <sheetData sheetId="8">
        <row r="9">
          <cell r="I9">
            <v>14354210821</v>
          </cell>
        </row>
        <row r="14">
          <cell r="I14">
            <v>12998169641</v>
          </cell>
        </row>
      </sheetData>
      <sheetData sheetId="9"/>
      <sheetData sheetId="10">
        <row r="34">
          <cell r="B34">
            <v>2009805090</v>
          </cell>
          <cell r="C34">
            <v>945563410</v>
          </cell>
        </row>
      </sheetData>
      <sheetData sheetId="11">
        <row r="18">
          <cell r="H18">
            <v>728705086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supuesto general"/>
      <sheetName val="2004VS2005"/>
      <sheetName val="Otros ingresos Modificaciones"/>
      <sheetName val="Inversión total en programas"/>
      <sheetName val="MODELO CONTRATISTAS"/>
      <sheetName val="Servicios personal 2005"/>
      <sheetName val="Nómina 2004"/>
    </sheetNames>
    <sheetDataSet>
      <sheetData sheetId="0"/>
      <sheetData sheetId="1"/>
      <sheetData sheetId="2"/>
      <sheetData sheetId="3">
        <row r="35">
          <cell r="C35" t="e">
            <v>#REF!</v>
          </cell>
        </row>
        <row r="50">
          <cell r="A50" t="str">
            <v>Cadena avícola porcícola</v>
          </cell>
          <cell r="B50">
            <v>0</v>
          </cell>
        </row>
        <row r="60">
          <cell r="A60" t="str">
            <v>Honorarios director nacional</v>
          </cell>
          <cell r="B60" t="e">
            <v>#REF!</v>
          </cell>
        </row>
        <row r="61">
          <cell r="A61" t="str">
            <v>Conceptualización gráfica</v>
          </cell>
          <cell r="B61" t="e">
            <v>#REF!</v>
          </cell>
        </row>
        <row r="62">
          <cell r="A62" t="str">
            <v>Asistente Call Center</v>
          </cell>
          <cell r="B62" t="e">
            <v>#REF!</v>
          </cell>
        </row>
        <row r="63">
          <cell r="A63" t="str">
            <v>Subtotal gastos de personal</v>
          </cell>
          <cell r="B63" t="e">
            <v>#REF!</v>
          </cell>
        </row>
      </sheetData>
      <sheetData sheetId="4"/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exo 1 Minagricultura"/>
      <sheetName val="Presupuesto general"/>
      <sheetName val="2004VS2005"/>
      <sheetName val="Inversión total en programas"/>
      <sheetName val="MODELO CONTRATISTAS"/>
      <sheetName val="Servicios personal 2005"/>
      <sheetName val="Nómina 2004"/>
      <sheetName val="Anexo cierre 2010"/>
      <sheetName val="Anexo 4"/>
      <sheetName val="Anexo 2 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/>
      <sheetData sheetId="7" refreshError="1"/>
      <sheetData sheetId="8"/>
      <sheetData sheetId="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secutivo"/>
      <sheetName val="Vencimientos"/>
      <sheetName val="CONTROL CONTRATOS 2011"/>
      <sheetName val="Hoja1"/>
    </sheetNames>
    <sheetDataSet>
      <sheetData sheetId="0">
        <row r="9">
          <cell r="M9" t="str">
            <v>FUNCIONAMIENTO</v>
          </cell>
        </row>
        <row r="10">
          <cell r="M10" t="str">
            <v>MERCADEO</v>
          </cell>
        </row>
        <row r="11">
          <cell r="M11" t="str">
            <v>PPC</v>
          </cell>
        </row>
        <row r="12">
          <cell r="M12" t="str">
            <v>ECONOMICA</v>
          </cell>
        </row>
        <row r="13">
          <cell r="M13" t="str">
            <v>TECNICA</v>
          </cell>
        </row>
      </sheetData>
      <sheetData sheetId="1"/>
      <sheetData sheetId="2" refreshError="1"/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SES"/>
      <sheetName val="2010  LABORATORIOS"/>
      <sheetName val="2011 LABORATORIOS"/>
      <sheetName val="COMPARATIVO POR DOSIS"/>
      <sheetName val="COMPARATIVO POR LABORATORIO"/>
      <sheetName val="Hoja1"/>
      <sheetName val="BRIGADAS"/>
      <sheetName val="COMITÉ"/>
      <sheetName val="DISTRIBUIDOR"/>
      <sheetName val="DEPARTAMENTO"/>
      <sheetName val="CONSOLIDADO GENERAL"/>
      <sheetName val="BAS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3">
          <cell r="E3">
            <v>40191</v>
          </cell>
        </row>
        <row r="4">
          <cell r="E4">
            <v>40196</v>
          </cell>
        </row>
        <row r="5">
          <cell r="E5">
            <v>40179</v>
          </cell>
        </row>
        <row r="6">
          <cell r="E6">
            <v>40193</v>
          </cell>
        </row>
        <row r="7">
          <cell r="E7">
            <v>40193</v>
          </cell>
        </row>
        <row r="8">
          <cell r="E8">
            <v>40190</v>
          </cell>
        </row>
        <row r="9">
          <cell r="E9">
            <v>40190</v>
          </cell>
        </row>
        <row r="10">
          <cell r="E10">
            <v>40190</v>
          </cell>
        </row>
        <row r="11">
          <cell r="E11">
            <v>40190</v>
          </cell>
        </row>
        <row r="12">
          <cell r="E12">
            <v>40190</v>
          </cell>
        </row>
        <row r="13">
          <cell r="E13">
            <v>40191</v>
          </cell>
        </row>
        <row r="14">
          <cell r="E14">
            <v>40191</v>
          </cell>
        </row>
        <row r="15">
          <cell r="E15">
            <v>40196</v>
          </cell>
        </row>
        <row r="16">
          <cell r="E16">
            <v>40196</v>
          </cell>
        </row>
        <row r="17">
          <cell r="E17">
            <v>40196</v>
          </cell>
        </row>
        <row r="18">
          <cell r="E18">
            <v>40196</v>
          </cell>
        </row>
        <row r="19">
          <cell r="E19">
            <v>40197</v>
          </cell>
        </row>
        <row r="20">
          <cell r="E20">
            <v>40197</v>
          </cell>
        </row>
        <row r="21">
          <cell r="E21">
            <v>40197</v>
          </cell>
        </row>
        <row r="22">
          <cell r="E22">
            <v>40192</v>
          </cell>
        </row>
        <row r="23">
          <cell r="E23">
            <v>40192</v>
          </cell>
        </row>
        <row r="24">
          <cell r="E24">
            <v>40192</v>
          </cell>
        </row>
        <row r="25">
          <cell r="E25">
            <v>40192</v>
          </cell>
        </row>
        <row r="26">
          <cell r="E26">
            <v>40197</v>
          </cell>
        </row>
        <row r="27">
          <cell r="E27">
            <v>40197</v>
          </cell>
        </row>
        <row r="28">
          <cell r="E28">
            <v>40196</v>
          </cell>
        </row>
        <row r="29">
          <cell r="E29">
            <v>40196</v>
          </cell>
        </row>
        <row r="30">
          <cell r="E30">
            <v>40196</v>
          </cell>
        </row>
        <row r="31">
          <cell r="E31">
            <v>40199</v>
          </cell>
        </row>
        <row r="32">
          <cell r="E32">
            <v>40199</v>
          </cell>
        </row>
        <row r="33">
          <cell r="E33">
            <v>40199</v>
          </cell>
        </row>
        <row r="34">
          <cell r="E34">
            <v>40199</v>
          </cell>
        </row>
        <row r="35">
          <cell r="E35">
            <v>40203</v>
          </cell>
        </row>
        <row r="36">
          <cell r="E36">
            <v>40203</v>
          </cell>
        </row>
        <row r="37">
          <cell r="E37">
            <v>40203</v>
          </cell>
        </row>
        <row r="38">
          <cell r="E38">
            <v>40203</v>
          </cell>
        </row>
        <row r="39">
          <cell r="E39">
            <v>40200</v>
          </cell>
        </row>
        <row r="40">
          <cell r="E40">
            <v>40200</v>
          </cell>
        </row>
        <row r="41">
          <cell r="E41">
            <v>40199</v>
          </cell>
        </row>
        <row r="42">
          <cell r="E42">
            <v>40203</v>
          </cell>
        </row>
        <row r="43">
          <cell r="E43">
            <v>40203</v>
          </cell>
        </row>
        <row r="44">
          <cell r="E44">
            <v>40203</v>
          </cell>
        </row>
        <row r="45">
          <cell r="E45">
            <v>40203</v>
          </cell>
        </row>
        <row r="46">
          <cell r="E46">
            <v>40203</v>
          </cell>
        </row>
        <row r="47">
          <cell r="E47">
            <v>40203</v>
          </cell>
        </row>
        <row r="48">
          <cell r="E48">
            <v>40205</v>
          </cell>
        </row>
        <row r="49">
          <cell r="E49">
            <v>40205</v>
          </cell>
        </row>
        <row r="50">
          <cell r="E50">
            <v>40205</v>
          </cell>
        </row>
        <row r="51">
          <cell r="E51">
            <v>40205</v>
          </cell>
        </row>
        <row r="52">
          <cell r="E52">
            <v>40205</v>
          </cell>
        </row>
        <row r="53">
          <cell r="E53">
            <v>40205</v>
          </cell>
        </row>
        <row r="54">
          <cell r="E54">
            <v>40205</v>
          </cell>
        </row>
        <row r="55">
          <cell r="E55">
            <v>40205</v>
          </cell>
        </row>
        <row r="56">
          <cell r="E56">
            <v>40205</v>
          </cell>
        </row>
        <row r="57">
          <cell r="E57">
            <v>40205</v>
          </cell>
        </row>
        <row r="58">
          <cell r="E58">
            <v>40205</v>
          </cell>
        </row>
        <row r="59">
          <cell r="E59">
            <v>40205</v>
          </cell>
        </row>
        <row r="60">
          <cell r="E60">
            <v>40210</v>
          </cell>
        </row>
        <row r="61">
          <cell r="E61">
            <v>40210</v>
          </cell>
        </row>
        <row r="62">
          <cell r="E62">
            <v>40210</v>
          </cell>
        </row>
        <row r="63">
          <cell r="E63">
            <v>40210</v>
          </cell>
        </row>
        <row r="64">
          <cell r="E64">
            <v>40210</v>
          </cell>
        </row>
        <row r="65">
          <cell r="E65">
            <v>40210</v>
          </cell>
        </row>
        <row r="66">
          <cell r="E66">
            <v>40210</v>
          </cell>
        </row>
        <row r="67">
          <cell r="E67">
            <v>40210</v>
          </cell>
        </row>
        <row r="68">
          <cell r="E68">
            <v>40210</v>
          </cell>
        </row>
        <row r="69">
          <cell r="E69">
            <v>40210</v>
          </cell>
        </row>
        <row r="70">
          <cell r="E70">
            <v>40211</v>
          </cell>
        </row>
        <row r="71">
          <cell r="E71">
            <v>40211</v>
          </cell>
        </row>
        <row r="72">
          <cell r="E72">
            <v>40211</v>
          </cell>
        </row>
        <row r="73">
          <cell r="E73">
            <v>40211</v>
          </cell>
        </row>
        <row r="74">
          <cell r="E74">
            <v>40211</v>
          </cell>
        </row>
        <row r="75">
          <cell r="E75">
            <v>40211</v>
          </cell>
        </row>
        <row r="76">
          <cell r="E76">
            <v>40211</v>
          </cell>
        </row>
        <row r="77">
          <cell r="E77">
            <v>40211</v>
          </cell>
        </row>
        <row r="78">
          <cell r="E78">
            <v>40211</v>
          </cell>
        </row>
        <row r="79">
          <cell r="E79">
            <v>40211</v>
          </cell>
        </row>
        <row r="80">
          <cell r="E80">
            <v>40211</v>
          </cell>
        </row>
        <row r="81">
          <cell r="E81">
            <v>40211</v>
          </cell>
        </row>
        <row r="82">
          <cell r="E82">
            <v>40211</v>
          </cell>
        </row>
        <row r="83">
          <cell r="E83">
            <v>40210</v>
          </cell>
        </row>
        <row r="84">
          <cell r="E84">
            <v>40210</v>
          </cell>
        </row>
        <row r="85">
          <cell r="E85">
            <v>40205</v>
          </cell>
        </row>
        <row r="86">
          <cell r="E86">
            <v>40205</v>
          </cell>
        </row>
        <row r="87">
          <cell r="E87">
            <v>40210</v>
          </cell>
        </row>
        <row r="88">
          <cell r="E88">
            <v>40212</v>
          </cell>
        </row>
        <row r="89">
          <cell r="E89">
            <v>40212</v>
          </cell>
        </row>
        <row r="90">
          <cell r="E90">
            <v>40210</v>
          </cell>
        </row>
        <row r="91">
          <cell r="E91">
            <v>40210</v>
          </cell>
        </row>
        <row r="92">
          <cell r="E92">
            <v>40213</v>
          </cell>
        </row>
        <row r="93">
          <cell r="E93">
            <v>40213</v>
          </cell>
        </row>
        <row r="94">
          <cell r="E94">
            <v>40210</v>
          </cell>
        </row>
        <row r="95">
          <cell r="E95">
            <v>40210</v>
          </cell>
        </row>
        <row r="96">
          <cell r="E96">
            <v>40212</v>
          </cell>
        </row>
        <row r="97">
          <cell r="E97">
            <v>40212</v>
          </cell>
        </row>
        <row r="98">
          <cell r="E98">
            <v>40213</v>
          </cell>
        </row>
        <row r="99">
          <cell r="E99">
            <v>40213</v>
          </cell>
        </row>
        <row r="100">
          <cell r="E100">
            <v>40214</v>
          </cell>
        </row>
        <row r="101">
          <cell r="E101">
            <v>40214</v>
          </cell>
        </row>
        <row r="102">
          <cell r="E102">
            <v>40217</v>
          </cell>
        </row>
        <row r="103">
          <cell r="E103">
            <v>40217</v>
          </cell>
        </row>
        <row r="104">
          <cell r="E104">
            <v>40217</v>
          </cell>
        </row>
        <row r="105">
          <cell r="E105">
            <v>40217</v>
          </cell>
        </row>
        <row r="106">
          <cell r="E106">
            <v>40214</v>
          </cell>
        </row>
        <row r="107">
          <cell r="E107">
            <v>40214</v>
          </cell>
        </row>
        <row r="108">
          <cell r="E108">
            <v>40207</v>
          </cell>
        </row>
        <row r="109">
          <cell r="E109">
            <v>40207</v>
          </cell>
        </row>
        <row r="110">
          <cell r="E110">
            <v>40212</v>
          </cell>
        </row>
        <row r="111">
          <cell r="E111">
            <v>40212</v>
          </cell>
        </row>
        <row r="112">
          <cell r="E112">
            <v>40212</v>
          </cell>
        </row>
        <row r="113">
          <cell r="E113">
            <v>40212</v>
          </cell>
        </row>
        <row r="114">
          <cell r="E114">
            <v>40212</v>
          </cell>
        </row>
        <row r="115">
          <cell r="E115">
            <v>40212</v>
          </cell>
        </row>
        <row r="116">
          <cell r="E116">
            <v>40218</v>
          </cell>
        </row>
        <row r="117">
          <cell r="E117">
            <v>40218</v>
          </cell>
        </row>
        <row r="118">
          <cell r="E118">
            <v>40218</v>
          </cell>
        </row>
        <row r="119">
          <cell r="E119">
            <v>40218</v>
          </cell>
        </row>
        <row r="120">
          <cell r="E120">
            <v>40218</v>
          </cell>
        </row>
        <row r="121">
          <cell r="E121">
            <v>40211</v>
          </cell>
        </row>
        <row r="122">
          <cell r="E122">
            <v>40211</v>
          </cell>
        </row>
        <row r="123">
          <cell r="E123">
            <v>40211</v>
          </cell>
        </row>
        <row r="124">
          <cell r="E124">
            <v>40211</v>
          </cell>
        </row>
        <row r="125">
          <cell r="E125">
            <v>40211</v>
          </cell>
        </row>
        <row r="126">
          <cell r="E126">
            <v>40214</v>
          </cell>
        </row>
        <row r="127">
          <cell r="E127">
            <v>40214</v>
          </cell>
        </row>
        <row r="128">
          <cell r="E128">
            <v>40211</v>
          </cell>
        </row>
        <row r="129">
          <cell r="E129">
            <v>40218</v>
          </cell>
        </row>
        <row r="130">
          <cell r="E130">
            <v>40218</v>
          </cell>
        </row>
        <row r="131">
          <cell r="E131">
            <v>40218</v>
          </cell>
        </row>
        <row r="132">
          <cell r="E132">
            <v>40218</v>
          </cell>
        </row>
        <row r="133">
          <cell r="E133">
            <v>40213</v>
          </cell>
        </row>
        <row r="134">
          <cell r="E134">
            <v>40213</v>
          </cell>
        </row>
        <row r="135">
          <cell r="E135">
            <v>40213</v>
          </cell>
        </row>
        <row r="136">
          <cell r="E136">
            <v>40213</v>
          </cell>
        </row>
        <row r="137">
          <cell r="E137">
            <v>40218</v>
          </cell>
        </row>
        <row r="138">
          <cell r="E138">
            <v>40218</v>
          </cell>
        </row>
        <row r="139">
          <cell r="E139">
            <v>40218</v>
          </cell>
        </row>
        <row r="140">
          <cell r="E140">
            <v>40218</v>
          </cell>
        </row>
        <row r="141">
          <cell r="E141">
            <v>40218</v>
          </cell>
        </row>
        <row r="142">
          <cell r="E142">
            <v>40210</v>
          </cell>
        </row>
        <row r="143">
          <cell r="E143">
            <v>40210</v>
          </cell>
        </row>
        <row r="144">
          <cell r="E144">
            <v>40218</v>
          </cell>
        </row>
        <row r="145">
          <cell r="E145">
            <v>40218</v>
          </cell>
        </row>
        <row r="146">
          <cell r="E146">
            <v>40218</v>
          </cell>
        </row>
        <row r="147">
          <cell r="E147">
            <v>40220</v>
          </cell>
        </row>
        <row r="148">
          <cell r="E148">
            <v>40220</v>
          </cell>
        </row>
        <row r="149">
          <cell r="E149">
            <v>40220</v>
          </cell>
        </row>
        <row r="150">
          <cell r="E150">
            <v>40220</v>
          </cell>
        </row>
        <row r="151">
          <cell r="E151">
            <v>40224</v>
          </cell>
        </row>
        <row r="152">
          <cell r="E152">
            <v>40224</v>
          </cell>
        </row>
        <row r="153">
          <cell r="E153">
            <v>40224</v>
          </cell>
        </row>
        <row r="154">
          <cell r="E154">
            <v>40224</v>
          </cell>
        </row>
        <row r="155">
          <cell r="E155">
            <v>40224</v>
          </cell>
        </row>
        <row r="156">
          <cell r="E156">
            <v>40218</v>
          </cell>
        </row>
        <row r="157">
          <cell r="E157">
            <v>40218</v>
          </cell>
        </row>
        <row r="158">
          <cell r="E158">
            <v>40218</v>
          </cell>
        </row>
        <row r="159">
          <cell r="E159">
            <v>40225</v>
          </cell>
        </row>
        <row r="160">
          <cell r="E160">
            <v>40225</v>
          </cell>
        </row>
        <row r="161">
          <cell r="E161">
            <v>40225</v>
          </cell>
        </row>
        <row r="162">
          <cell r="E162">
            <v>40227</v>
          </cell>
        </row>
        <row r="163">
          <cell r="E163">
            <v>40227</v>
          </cell>
        </row>
        <row r="164">
          <cell r="E164">
            <v>40227</v>
          </cell>
        </row>
        <row r="165">
          <cell r="E165">
            <v>40227</v>
          </cell>
        </row>
        <row r="166">
          <cell r="E166">
            <v>40228</v>
          </cell>
        </row>
        <row r="167">
          <cell r="E167">
            <v>40228</v>
          </cell>
        </row>
        <row r="168">
          <cell r="E168">
            <v>40228</v>
          </cell>
        </row>
        <row r="169">
          <cell r="E169">
            <v>40231</v>
          </cell>
        </row>
        <row r="170">
          <cell r="E170">
            <v>40231</v>
          </cell>
        </row>
        <row r="171">
          <cell r="E171">
            <v>40233</v>
          </cell>
        </row>
        <row r="172">
          <cell r="E172">
            <v>40233</v>
          </cell>
        </row>
        <row r="173">
          <cell r="E173">
            <v>40232</v>
          </cell>
        </row>
        <row r="174">
          <cell r="E174">
            <v>40232</v>
          </cell>
        </row>
        <row r="175">
          <cell r="E175">
            <v>40233</v>
          </cell>
        </row>
        <row r="176">
          <cell r="E176">
            <v>40232</v>
          </cell>
        </row>
        <row r="177">
          <cell r="E177">
            <v>40233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exo 1 Minagricultura"/>
      <sheetName val="Otros ingresos"/>
      <sheetName val="Presupuesto general"/>
      <sheetName val="2004VS2005"/>
      <sheetName val="Escenarios PPC"/>
      <sheetName val="Superávit 2006"/>
      <sheetName val="Anexo 2 Minagricultura"/>
      <sheetName val="Anexo 3 Minagricultura"/>
      <sheetName val="Anexo 4 Regionalizacion"/>
      <sheetName val="Funcionamiento"/>
      <sheetName val="NOMINA HONORARIOS 2009 1"/>
      <sheetName val="NOMINA HONORARIOS 2009 2"/>
      <sheetName val="comparativo  alternativas "/>
      <sheetName val="Inversión total en programas"/>
      <sheetName val="MODELO CONTRATISTAS"/>
      <sheetName val="Servicios personal 2005"/>
      <sheetName val="Nómina 2004"/>
    </sheetNames>
    <sheetDataSet>
      <sheetData sheetId="0">
        <row r="51">
          <cell r="C51">
            <v>2168.25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exo 1 Minagricultura"/>
      <sheetName val="Otros ingresos"/>
      <sheetName val="Presupuesto general"/>
      <sheetName val="2004VS2005"/>
      <sheetName val="Escenario PPC"/>
      <sheetName val="Ejecución ingresos 2009"/>
      <sheetName val="Ejecución gastos 2009"/>
      <sheetName val="Superavit 2009"/>
      <sheetName val="Anexo 2 "/>
      <sheetName val="Anexo 3 "/>
      <sheetName val="Anexo 4"/>
      <sheetName val="Funcionamiento"/>
      <sheetName val="Nómina y honorarios 2010"/>
      <sheetName val="Comparativo nómina 2009-2010"/>
      <sheetName val="Inversión total en programas"/>
      <sheetName val="MODELO CONTRATISTAS"/>
      <sheetName val="Servicios personal 2005"/>
      <sheetName val="Nómina 2004"/>
      <sheetName val="Hoja1"/>
    </sheetNames>
    <sheetDataSet>
      <sheetData sheetId="0">
        <row r="21">
          <cell r="C21">
            <v>1344784788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/>
      <sheetData sheetId="13" refreshError="1"/>
      <sheetData sheetId="14">
        <row r="86">
          <cell r="B86">
            <v>117000000</v>
          </cell>
        </row>
      </sheetData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gresos"/>
      <sheetName val="Superávit 2006"/>
      <sheetName val="Otros ingresos"/>
      <sheetName val="Presupuesto general"/>
      <sheetName val="2004VS2005"/>
      <sheetName val="Escenarios PPC"/>
      <sheetName val="Anexo 2 Minagricultura"/>
      <sheetName val="Anexo 3 Minagricultura"/>
      <sheetName val="Anexo 4 Regionalizacion"/>
      <sheetName val="Funcionamiento"/>
      <sheetName val="Presupuesto de recaudo"/>
      <sheetName val="Inversión total en programas"/>
      <sheetName val="MODELO CONTRATISTAS"/>
      <sheetName val="Servicios personal 2005"/>
      <sheetName val="Nómina 2004"/>
    </sheetNames>
    <sheetDataSet>
      <sheetData sheetId="0">
        <row r="19">
          <cell r="C19">
            <v>2489922289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13 vs 2014"/>
      <sheetName val="justificacion formulada"/>
      <sheetName val="Escenario PPC"/>
      <sheetName val="Arriendos"/>
      <sheetName val="costos vigilancia "/>
      <sheetName val="Ingresos 2014"/>
      <sheetName val="Recolección de desechos"/>
      <sheetName val="Aux comités"/>
      <sheetName val="Barridos 2014"/>
      <sheetName val="Aux distribuidores"/>
      <sheetName val="VALLAS"/>
      <sheetName val="anexo publicidad"/>
      <sheetName val="REUNIÓNES"/>
      <sheetName val="BRIGADAS"/>
      <sheetName val="Correo"/>
      <sheetName val="anexo viaticos gastos de viaje"/>
      <sheetName val="anexo materiales y dotaciones"/>
      <sheetName val="anexo impresos y publicaciones"/>
      <sheetName val="NOMINA HONORARIOS 2013"/>
      <sheetName val="Participación x dosis"/>
      <sheetName val="SIMULACROS"/>
      <sheetName val="Chapetas ZL"/>
      <sheetName val="Biológico"/>
      <sheetName val="Biológico ZF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8CA1A2-7572-49E8-B74A-9745B9B76263}">
  <sheetPr>
    <pageSetUpPr fitToPage="1"/>
  </sheetPr>
  <dimension ref="A1:J541"/>
  <sheetViews>
    <sheetView showGridLines="0" tabSelected="1" zoomScaleNormal="100" zoomScaleSheetLayoutView="80" workbookViewId="0">
      <pane xSplit="1" ySplit="6" topLeftCell="B7" activePane="bottomRight" state="frozen"/>
      <selection activeCell="L36" sqref="L36"/>
      <selection pane="topRight" activeCell="L36" sqref="L36"/>
      <selection pane="bottomLeft" activeCell="L36" sqref="L36"/>
      <selection pane="bottomRight" activeCell="D14" sqref="D14"/>
    </sheetView>
  </sheetViews>
  <sheetFormatPr baseColWidth="10" defaultColWidth="11.44140625" defaultRowHeight="13.2" outlineLevelRow="1" x14ac:dyDescent="0.25"/>
  <cols>
    <col min="1" max="1" width="47" style="4" customWidth="1"/>
    <col min="2" max="2" width="23.5546875" style="85" customWidth="1"/>
    <col min="3" max="3" width="21.6640625" style="85" customWidth="1"/>
    <col min="4" max="4" width="20.5546875" style="4" customWidth="1"/>
    <col min="5" max="5" width="17.5546875" style="4" bestFit="1" customWidth="1"/>
    <col min="6" max="6" width="23" style="4" customWidth="1"/>
    <col min="7" max="7" width="18" style="4" customWidth="1"/>
    <col min="8" max="8" width="12.5546875" style="4" customWidth="1"/>
    <col min="9" max="9" width="16.109375" style="4" customWidth="1"/>
    <col min="10" max="10" width="12" style="4" customWidth="1"/>
    <col min="11" max="11" width="11.88671875" style="4" customWidth="1"/>
    <col min="12" max="12" width="12" style="4" customWidth="1"/>
    <col min="13" max="256" width="11.44140625" style="4" customWidth="1"/>
    <col min="257" max="16384" width="11.44140625" style="4"/>
  </cols>
  <sheetData>
    <row r="1" spans="1:10" ht="13.8" x14ac:dyDescent="0.25">
      <c r="A1" s="1"/>
      <c r="B1" s="2"/>
      <c r="C1" s="2"/>
      <c r="D1" s="3"/>
      <c r="E1" s="3"/>
    </row>
    <row r="2" spans="1:10" ht="13.8" x14ac:dyDescent="0.25">
      <c r="A2" s="5" t="s">
        <v>0</v>
      </c>
      <c r="B2" s="5"/>
      <c r="C2" s="5"/>
      <c r="D2" s="5"/>
      <c r="E2" s="5"/>
    </row>
    <row r="3" spans="1:10" ht="14.4" thickBot="1" x14ac:dyDescent="0.3">
      <c r="A3" s="6"/>
      <c r="B3" s="6"/>
      <c r="C3" s="6"/>
      <c r="D3" s="6"/>
      <c r="E3" s="6"/>
    </row>
    <row r="4" spans="1:10" ht="14.4" thickTop="1" x14ac:dyDescent="0.25">
      <c r="A4" s="7" t="s">
        <v>1</v>
      </c>
      <c r="B4" s="8" t="s">
        <v>2</v>
      </c>
      <c r="C4" s="8" t="s">
        <v>2</v>
      </c>
      <c r="D4" s="8" t="s">
        <v>2</v>
      </c>
      <c r="E4" s="9"/>
    </row>
    <row r="5" spans="1:10" ht="13.8" x14ac:dyDescent="0.25">
      <c r="A5" s="10"/>
      <c r="B5" s="11" t="s">
        <v>3</v>
      </c>
      <c r="C5" s="11" t="s">
        <v>4</v>
      </c>
      <c r="D5" s="11" t="s">
        <v>3</v>
      </c>
      <c r="E5" s="12" t="s">
        <v>5</v>
      </c>
    </row>
    <row r="6" spans="1:10" ht="14.4" thickBot="1" x14ac:dyDescent="0.3">
      <c r="A6" s="13"/>
      <c r="B6" s="14" t="s">
        <v>6</v>
      </c>
      <c r="C6" s="14" t="s">
        <v>6</v>
      </c>
      <c r="D6" s="14" t="s">
        <v>7</v>
      </c>
      <c r="E6" s="15"/>
    </row>
    <row r="7" spans="1:10" ht="13.8" x14ac:dyDescent="0.25">
      <c r="A7" s="16" t="s">
        <v>8</v>
      </c>
      <c r="B7" s="17">
        <f>+B9+B13+B17</f>
        <v>90714809266</v>
      </c>
      <c r="C7" s="18">
        <f>+C9+C13+C17</f>
        <v>90886293505</v>
      </c>
      <c r="D7" s="18">
        <f>+D9+D13+D17</f>
        <v>111176583268</v>
      </c>
      <c r="E7" s="19">
        <f>(D7-C7)/C7</f>
        <v>0.22324917191043503</v>
      </c>
      <c r="F7" s="20"/>
    </row>
    <row r="8" spans="1:10" ht="13.8" x14ac:dyDescent="0.25">
      <c r="A8" s="21"/>
      <c r="B8" s="22"/>
      <c r="C8" s="23"/>
      <c r="D8" s="24"/>
      <c r="E8" s="19"/>
    </row>
    <row r="9" spans="1:10" ht="13.8" x14ac:dyDescent="0.25">
      <c r="A9" s="25" t="s">
        <v>9</v>
      </c>
      <c r="B9" s="26">
        <f>+B10+B11</f>
        <v>72951690547</v>
      </c>
      <c r="C9" s="27">
        <f>+C10+C11</f>
        <v>71699060400</v>
      </c>
      <c r="D9" s="28">
        <f>+D10+D11</f>
        <v>82855933405</v>
      </c>
      <c r="E9" s="19">
        <f>(D9-C9)/C9</f>
        <v>0.15560696252861914</v>
      </c>
      <c r="F9" s="29"/>
      <c r="H9" s="30"/>
    </row>
    <row r="10" spans="1:10" ht="13.8" x14ac:dyDescent="0.25">
      <c r="A10" s="21" t="s">
        <v>10</v>
      </c>
      <c r="B10" s="22">
        <v>45594806592</v>
      </c>
      <c r="C10" s="24">
        <f>+[1]Ingreso!B10</f>
        <v>44811912750</v>
      </c>
      <c r="D10" s="31">
        <f>+'[1]proyec cabezas'!G22</f>
        <v>51784958378</v>
      </c>
      <c r="E10" s="32">
        <f>(D10-C10)/C10</f>
        <v>0.1556069625258297</v>
      </c>
      <c r="F10" s="33"/>
      <c r="G10" s="34"/>
      <c r="J10" s="30"/>
    </row>
    <row r="11" spans="1:10" ht="13.8" x14ac:dyDescent="0.25">
      <c r="A11" s="21" t="s">
        <v>11</v>
      </c>
      <c r="B11" s="22">
        <v>27356883955</v>
      </c>
      <c r="C11" s="24">
        <f>+[1]Ingreso!B11</f>
        <v>26887147650</v>
      </c>
      <c r="D11" s="31">
        <f>+'[1]proyec cabezas'!H22</f>
        <v>31070975027</v>
      </c>
      <c r="E11" s="32">
        <f>(D11-C11)/C11</f>
        <v>0.15560696253326819</v>
      </c>
      <c r="F11" s="33"/>
      <c r="G11" s="34"/>
      <c r="J11" s="30"/>
    </row>
    <row r="12" spans="1:10" ht="13.8" x14ac:dyDescent="0.25">
      <c r="A12" s="21"/>
      <c r="B12" s="22"/>
      <c r="C12" s="23"/>
      <c r="D12" s="31"/>
      <c r="E12" s="32"/>
      <c r="F12" s="33"/>
      <c r="G12" s="35"/>
      <c r="J12" s="30"/>
    </row>
    <row r="13" spans="1:10" ht="13.8" x14ac:dyDescent="0.25">
      <c r="A13" s="36" t="s">
        <v>12</v>
      </c>
      <c r="B13" s="37">
        <f>+B14+B15</f>
        <v>232212152</v>
      </c>
      <c r="C13" s="38">
        <f>+C14+C15</f>
        <v>1298315570</v>
      </c>
      <c r="D13" s="39">
        <f>+D14+D15</f>
        <v>968269401</v>
      </c>
      <c r="E13" s="19">
        <f>(D13-C13)/C13</f>
        <v>-0.25421105363467217</v>
      </c>
      <c r="F13" s="33"/>
      <c r="G13" s="30"/>
    </row>
    <row r="14" spans="1:10" ht="13.8" x14ac:dyDescent="0.25">
      <c r="A14" s="21" t="s">
        <v>10</v>
      </c>
      <c r="B14" s="22">
        <v>145132595</v>
      </c>
      <c r="C14" s="24">
        <f>+[1]Ingreso!B14</f>
        <v>811447231</v>
      </c>
      <c r="D14" s="40">
        <f>+'[1]Ingresos por vigencias anterior'!B12</f>
        <v>605168376</v>
      </c>
      <c r="E14" s="32">
        <f>(D14-C14)/C14</f>
        <v>-0.25421105294276369</v>
      </c>
      <c r="F14" s="33"/>
      <c r="G14" s="30"/>
    </row>
    <row r="15" spans="1:10" ht="13.8" x14ac:dyDescent="0.25">
      <c r="A15" s="21" t="s">
        <v>11</v>
      </c>
      <c r="B15" s="22">
        <v>87079557</v>
      </c>
      <c r="C15" s="24">
        <f>+[1]Ingreso!B15</f>
        <v>486868339</v>
      </c>
      <c r="D15" s="40">
        <f>+'[1]Ingresos por vigencias anterior'!B13</f>
        <v>363101025</v>
      </c>
      <c r="E15" s="32">
        <f>(D15-C15)/C15</f>
        <v>-0.25421105478785305</v>
      </c>
      <c r="F15" s="33"/>
      <c r="G15" s="30"/>
    </row>
    <row r="16" spans="1:10" ht="13.8" x14ac:dyDescent="0.25">
      <c r="A16" s="21"/>
      <c r="B16" s="22"/>
      <c r="C16" s="23"/>
      <c r="D16" s="24"/>
      <c r="E16" s="41"/>
      <c r="F16" s="33"/>
      <c r="G16" s="42"/>
      <c r="H16" s="30"/>
    </row>
    <row r="17" spans="1:7" ht="13.8" x14ac:dyDescent="0.25">
      <c r="A17" s="25" t="s">
        <v>13</v>
      </c>
      <c r="B17" s="43">
        <f>+B18+B19</f>
        <v>17530906567</v>
      </c>
      <c r="C17" s="44">
        <f>+C18+C19</f>
        <v>17888917535</v>
      </c>
      <c r="D17" s="43">
        <f>+D18+D19</f>
        <v>27352380462</v>
      </c>
      <c r="E17" s="19">
        <f>(D17-C17)/C17</f>
        <v>0.529012608419965</v>
      </c>
      <c r="F17" s="33"/>
      <c r="G17" s="45"/>
    </row>
    <row r="18" spans="1:7" ht="13.8" x14ac:dyDescent="0.25">
      <c r="A18" s="21" t="s">
        <v>10</v>
      </c>
      <c r="B18" s="22">
        <v>9936471247</v>
      </c>
      <c r="C18" s="24">
        <f>+[1]Ingreso!B18</f>
        <v>10638775399</v>
      </c>
      <c r="D18" s="46">
        <f>+'[1]Superavit 2023'!I9</f>
        <v>14354210821</v>
      </c>
      <c r="E18" s="32">
        <f>(D18-C18)/C18</f>
        <v>0.349235253368469</v>
      </c>
      <c r="F18" s="33"/>
      <c r="G18" s="47"/>
    </row>
    <row r="19" spans="1:7" ht="13.8" x14ac:dyDescent="0.25">
      <c r="A19" s="21" t="s">
        <v>11</v>
      </c>
      <c r="B19" s="22">
        <v>7594435320</v>
      </c>
      <c r="C19" s="24">
        <f>+[1]Ingreso!B19</f>
        <v>7250142136</v>
      </c>
      <c r="D19" s="46">
        <f>+'[1]Superavit 2023'!I14</f>
        <v>12998169641</v>
      </c>
      <c r="E19" s="32">
        <f>(D19-C19)/C19</f>
        <v>0.79281583687285662</v>
      </c>
      <c r="F19" s="33"/>
      <c r="G19" s="48"/>
    </row>
    <row r="20" spans="1:7" ht="13.8" x14ac:dyDescent="0.25">
      <c r="A20" s="49"/>
      <c r="B20" s="50"/>
      <c r="C20" s="51"/>
      <c r="D20" s="51"/>
      <c r="E20" s="52"/>
      <c r="F20" s="33"/>
      <c r="G20" s="48"/>
    </row>
    <row r="21" spans="1:7" ht="13.8" x14ac:dyDescent="0.25">
      <c r="A21" s="36" t="s">
        <v>14</v>
      </c>
      <c r="B21" s="37">
        <f>+B23+B27</f>
        <v>4131489101</v>
      </c>
      <c r="C21" s="38">
        <f>+C23+C27</f>
        <v>6069263312.929678</v>
      </c>
      <c r="D21" s="38">
        <f>+D23+D27</f>
        <v>3868324025</v>
      </c>
      <c r="E21" s="19">
        <f>(D21-C21)/C21</f>
        <v>-0.36263697494239516</v>
      </c>
      <c r="F21" s="33"/>
      <c r="G21" s="45"/>
    </row>
    <row r="22" spans="1:7" ht="13.8" x14ac:dyDescent="0.25">
      <c r="A22" s="21"/>
      <c r="B22" s="22"/>
      <c r="C22" s="24"/>
      <c r="D22" s="24"/>
      <c r="E22" s="19"/>
      <c r="F22" s="33"/>
      <c r="G22" s="30"/>
    </row>
    <row r="23" spans="1:7" ht="13.8" x14ac:dyDescent="0.25">
      <c r="A23" s="36" t="s">
        <v>15</v>
      </c>
      <c r="B23" s="37">
        <f>+B24+B25</f>
        <v>1456750395</v>
      </c>
      <c r="C23" s="38">
        <f>+C24+C25</f>
        <v>2648939133.9296784</v>
      </c>
      <c r="D23" s="38">
        <f>+D24+D25</f>
        <v>2955368500</v>
      </c>
      <c r="E23" s="19">
        <f>(D23-C23)/C23</f>
        <v>0.11568003286498177</v>
      </c>
      <c r="F23" s="33"/>
    </row>
    <row r="24" spans="1:7" ht="13.8" x14ac:dyDescent="0.25">
      <c r="A24" s="21" t="s">
        <v>16</v>
      </c>
      <c r="B24" s="22">
        <v>1119196961</v>
      </c>
      <c r="C24" s="24">
        <f>+[1]Ingreso!B24</f>
        <v>1911287250.9765718</v>
      </c>
      <c r="D24" s="23">
        <f>+[1]Rendimientos!B34</f>
        <v>2009805090</v>
      </c>
      <c r="E24" s="32">
        <f>(D24-C24)/C24</f>
        <v>5.1545281313989055E-2</v>
      </c>
      <c r="F24" s="33"/>
      <c r="G24" s="30"/>
    </row>
    <row r="25" spans="1:7" ht="13.8" x14ac:dyDescent="0.25">
      <c r="A25" s="21" t="s">
        <v>17</v>
      </c>
      <c r="B25" s="22">
        <v>337553434</v>
      </c>
      <c r="C25" s="24">
        <f>+[1]Ingreso!B25</f>
        <v>737651882.95310676</v>
      </c>
      <c r="D25" s="23">
        <f>+[1]Rendimientos!C34</f>
        <v>945563410</v>
      </c>
      <c r="E25" s="32">
        <f>(D25-C25)/C25</f>
        <v>0.2818558887351344</v>
      </c>
      <c r="F25" s="33"/>
      <c r="G25" s="30"/>
    </row>
    <row r="26" spans="1:7" ht="13.8" x14ac:dyDescent="0.25">
      <c r="A26" s="21"/>
      <c r="B26" s="22"/>
      <c r="C26" s="24"/>
      <c r="D26" s="24"/>
      <c r="E26" s="32"/>
      <c r="F26" s="33"/>
    </row>
    <row r="27" spans="1:7" ht="13.8" x14ac:dyDescent="0.25">
      <c r="A27" s="36" t="s">
        <v>18</v>
      </c>
      <c r="B27" s="37">
        <f>SUM(B28:B33)</f>
        <v>2674738706</v>
      </c>
      <c r="C27" s="38">
        <f>SUM(C28:C33)</f>
        <v>3420324179</v>
      </c>
      <c r="D27" s="37">
        <f>SUM(D28:D33)</f>
        <v>912955525</v>
      </c>
      <c r="E27" s="19">
        <f t="shared" ref="E27:E33" si="0">(D27-C27)/C27</f>
        <v>-0.73307924125866897</v>
      </c>
      <c r="F27" s="33"/>
    </row>
    <row r="28" spans="1:7" ht="13.8" outlineLevel="1" x14ac:dyDescent="0.25">
      <c r="A28" s="21" t="s">
        <v>19</v>
      </c>
      <c r="B28" s="22">
        <v>2603951843</v>
      </c>
      <c r="C28" s="24">
        <f>+[1]Ingreso!B28</f>
        <v>2603951843</v>
      </c>
      <c r="D28" s="22">
        <f>+'[1]Ventas EPPC'!H18</f>
        <v>728705086</v>
      </c>
      <c r="E28" s="32">
        <f t="shared" si="0"/>
        <v>-0.7201541618525239</v>
      </c>
      <c r="F28" s="33"/>
    </row>
    <row r="29" spans="1:7" ht="13.8" outlineLevel="1" x14ac:dyDescent="0.25">
      <c r="A29" s="53" t="s">
        <v>20</v>
      </c>
      <c r="B29" s="22">
        <v>8320554</v>
      </c>
      <c r="C29" s="24">
        <f>+[1]Ingreso!B29</f>
        <v>306811872</v>
      </c>
      <c r="D29" s="54">
        <f>+'[1]Ingresos por vigencias anterior'!B22</f>
        <v>58503164</v>
      </c>
      <c r="E29" s="32">
        <f t="shared" si="0"/>
        <v>-0.80931909962076043</v>
      </c>
      <c r="F29" s="33"/>
    </row>
    <row r="30" spans="1:7" ht="13.8" outlineLevel="1" x14ac:dyDescent="0.25">
      <c r="A30" s="53" t="s">
        <v>21</v>
      </c>
      <c r="B30" s="22">
        <v>4992332</v>
      </c>
      <c r="C30" s="24">
        <f>+[1]Ingreso!B30</f>
        <v>54195010</v>
      </c>
      <c r="D30" s="54">
        <f>+[1]Ingreso!C30</f>
        <v>68273298</v>
      </c>
      <c r="E30" s="32">
        <f t="shared" si="0"/>
        <v>0.25977092724957518</v>
      </c>
      <c r="F30" s="33"/>
    </row>
    <row r="31" spans="1:7" ht="13.8" outlineLevel="1" x14ac:dyDescent="0.25">
      <c r="A31" s="53" t="s">
        <v>22</v>
      </c>
      <c r="B31" s="22">
        <v>57473977</v>
      </c>
      <c r="C31" s="24">
        <f>+[1]Ingreso!B31</f>
        <v>188265454</v>
      </c>
      <c r="D31" s="54">
        <f>+[1]Ingreso!C63</f>
        <v>57473977</v>
      </c>
      <c r="E31" s="32">
        <f t="shared" si="0"/>
        <v>-0.69471841073933827</v>
      </c>
      <c r="F31" s="33"/>
    </row>
    <row r="32" spans="1:7" ht="13.8" hidden="1" outlineLevel="1" x14ac:dyDescent="0.25">
      <c r="A32" s="53" t="s">
        <v>23</v>
      </c>
      <c r="B32" s="22">
        <v>0</v>
      </c>
      <c r="C32" s="24">
        <v>0</v>
      </c>
      <c r="D32" s="54">
        <f>+C65</f>
        <v>0</v>
      </c>
      <c r="E32" s="32">
        <v>0</v>
      </c>
      <c r="F32" s="33"/>
    </row>
    <row r="33" spans="1:10" ht="13.8" outlineLevel="1" x14ac:dyDescent="0.25">
      <c r="A33" s="53" t="s">
        <v>24</v>
      </c>
      <c r="B33" s="22">
        <v>0</v>
      </c>
      <c r="C33" s="24">
        <v>267100000</v>
      </c>
      <c r="D33" s="54">
        <f>+C65</f>
        <v>0</v>
      </c>
      <c r="E33" s="32">
        <f t="shared" si="0"/>
        <v>-1</v>
      </c>
      <c r="F33" s="33"/>
    </row>
    <row r="34" spans="1:10" ht="14.4" thickBot="1" x14ac:dyDescent="0.3">
      <c r="A34" s="53"/>
      <c r="B34" s="55"/>
      <c r="C34" s="56"/>
      <c r="D34" s="56"/>
      <c r="E34" s="32"/>
      <c r="F34" s="33"/>
    </row>
    <row r="35" spans="1:10" ht="14.4" thickBot="1" x14ac:dyDescent="0.3">
      <c r="A35" s="57" t="s">
        <v>25</v>
      </c>
      <c r="B35" s="58">
        <f>+B21+B7</f>
        <v>94846298367</v>
      </c>
      <c r="C35" s="59">
        <f>+C21+C7</f>
        <v>96955556817.929672</v>
      </c>
      <c r="D35" s="59">
        <f>+D21+D7</f>
        <v>115044907293</v>
      </c>
      <c r="E35" s="60">
        <f>(D35-C35)/C35</f>
        <v>0.18657363300011623</v>
      </c>
      <c r="F35" s="33"/>
    </row>
    <row r="36" spans="1:10" ht="14.4" thickTop="1" x14ac:dyDescent="0.25">
      <c r="A36" s="61"/>
      <c r="B36" s="62"/>
      <c r="C36" s="62"/>
      <c r="D36" s="63"/>
      <c r="E36" s="63"/>
      <c r="F36" s="64"/>
    </row>
    <row r="37" spans="1:10" ht="13.8" hidden="1" outlineLevel="1" x14ac:dyDescent="0.25">
      <c r="A37" s="65" t="s">
        <v>26</v>
      </c>
      <c r="B37" s="62"/>
      <c r="C37" s="62"/>
      <c r="D37" s="65" t="s">
        <v>27</v>
      </c>
      <c r="E37" s="65"/>
    </row>
    <row r="38" spans="1:10" ht="13.8" hidden="1" outlineLevel="1" x14ac:dyDescent="0.25">
      <c r="A38" s="65"/>
      <c r="B38" s="62"/>
      <c r="C38" s="62"/>
      <c r="D38" s="65" t="s">
        <v>28</v>
      </c>
      <c r="E38" s="62">
        <f>+D10+D14+D18+D24+D29+D31+D33</f>
        <v>68870119806</v>
      </c>
    </row>
    <row r="39" spans="1:10" ht="13.8" hidden="1" outlineLevel="1" x14ac:dyDescent="0.25">
      <c r="A39" s="61"/>
      <c r="B39" s="62"/>
      <c r="C39" s="66"/>
      <c r="D39" s="65" t="s">
        <v>29</v>
      </c>
      <c r="E39" s="62">
        <f>+D11+D15+D19+D25+D28+D30</f>
        <v>46174787487</v>
      </c>
    </row>
    <row r="40" spans="1:10" ht="13.8" hidden="1" outlineLevel="1" x14ac:dyDescent="0.25">
      <c r="A40" s="61" t="s">
        <v>30</v>
      </c>
      <c r="B40" s="62"/>
      <c r="C40" s="62">
        <f>+'[1]proyec cabezas'!E5</f>
        <v>5794800</v>
      </c>
      <c r="D40" s="62"/>
      <c r="H40" s="62"/>
      <c r="I40" s="62"/>
      <c r="J40" s="62"/>
    </row>
    <row r="41" spans="1:10" ht="13.8" hidden="1" outlineLevel="1" x14ac:dyDescent="0.25">
      <c r="A41" s="61" t="s">
        <v>31</v>
      </c>
      <c r="B41" s="62"/>
      <c r="C41" s="67">
        <v>4.2000000000000003E-2</v>
      </c>
      <c r="D41" s="68"/>
      <c r="E41" s="69"/>
      <c r="I41" s="30"/>
    </row>
    <row r="42" spans="1:10" ht="13.8" hidden="1" outlineLevel="1" x14ac:dyDescent="0.25">
      <c r="A42" s="70" t="s">
        <v>32</v>
      </c>
      <c r="B42" s="61"/>
      <c r="C42" s="62">
        <f>ROUND(C40*(1+C41),0)</f>
        <v>6038182</v>
      </c>
      <c r="D42" s="62"/>
      <c r="E42" s="61"/>
      <c r="F42" s="68"/>
      <c r="G42" s="71"/>
      <c r="H42" s="72"/>
    </row>
    <row r="43" spans="1:10" ht="13.8" hidden="1" outlineLevel="1" x14ac:dyDescent="0.25">
      <c r="A43" s="61"/>
      <c r="B43" s="61"/>
      <c r="C43" s="61"/>
      <c r="D43" s="61"/>
      <c r="E43" s="61"/>
      <c r="F43" s="67"/>
      <c r="G43" s="61"/>
      <c r="H43" s="61"/>
    </row>
    <row r="44" spans="1:10" ht="13.8" hidden="1" outlineLevel="1" x14ac:dyDescent="0.25">
      <c r="A44" s="70" t="s">
        <v>33</v>
      </c>
      <c r="B44" s="61"/>
      <c r="C44" s="73">
        <v>1160000</v>
      </c>
      <c r="D44" s="74"/>
      <c r="E44" s="74"/>
    </row>
    <row r="45" spans="1:10" ht="13.8" hidden="1" outlineLevel="1" x14ac:dyDescent="0.25">
      <c r="A45" s="61" t="s">
        <v>31</v>
      </c>
      <c r="B45" s="61"/>
      <c r="C45" s="67">
        <v>0.109</v>
      </c>
      <c r="D45" s="67"/>
      <c r="E45" s="75"/>
    </row>
    <row r="46" spans="1:10" ht="13.8" hidden="1" outlineLevel="1" x14ac:dyDescent="0.25">
      <c r="A46" s="61" t="s">
        <v>34</v>
      </c>
      <c r="B46" s="62"/>
      <c r="C46" s="73">
        <f>+C44*(1+C45)</f>
        <v>1286440</v>
      </c>
      <c r="D46" s="74"/>
      <c r="E46" s="74"/>
      <c r="F46" s="76"/>
    </row>
    <row r="47" spans="1:10" ht="13.8" hidden="1" outlineLevel="1" x14ac:dyDescent="0.25">
      <c r="A47" s="70" t="s">
        <v>35</v>
      </c>
      <c r="B47" s="62"/>
      <c r="C47" s="73">
        <f>ROUND(C46/30,0)</f>
        <v>42881</v>
      </c>
      <c r="D47" s="74"/>
      <c r="E47" s="74"/>
      <c r="F47" s="77"/>
      <c r="G47" s="78"/>
    </row>
    <row r="48" spans="1:10" ht="13.8" hidden="1" outlineLevel="1" x14ac:dyDescent="0.25">
      <c r="A48" s="61"/>
      <c r="B48" s="62"/>
      <c r="C48" s="79"/>
      <c r="D48" s="62"/>
      <c r="E48" s="62"/>
    </row>
    <row r="49" spans="1:9" ht="13.8" hidden="1" outlineLevel="1" x14ac:dyDescent="0.25">
      <c r="A49" s="70" t="s">
        <v>36</v>
      </c>
      <c r="B49" s="62"/>
      <c r="C49" s="73">
        <f>ROUND((C47*32%)*62.5%,0)</f>
        <v>8576</v>
      </c>
      <c r="D49" s="74"/>
      <c r="E49" s="74"/>
    </row>
    <row r="50" spans="1:9" ht="13.8" hidden="1" outlineLevel="1" x14ac:dyDescent="0.25">
      <c r="A50" s="61" t="s">
        <v>37</v>
      </c>
      <c r="B50" s="62"/>
      <c r="C50" s="73">
        <f>ROUND((C47*32%)*37.5%,0)</f>
        <v>5146</v>
      </c>
      <c r="D50" s="74"/>
      <c r="E50" s="74"/>
    </row>
    <row r="51" spans="1:9" ht="13.8" hidden="1" outlineLevel="1" x14ac:dyDescent="0.25">
      <c r="A51" s="65" t="s">
        <v>38</v>
      </c>
      <c r="B51" s="80"/>
      <c r="C51" s="81">
        <f>ROUND(EPPC+FOMENTO,0)</f>
        <v>13722</v>
      </c>
      <c r="D51" s="74"/>
      <c r="E51" s="74"/>
    </row>
    <row r="52" spans="1:9" ht="13.8" hidden="1" outlineLevel="1" x14ac:dyDescent="0.25">
      <c r="A52" s="61" t="s">
        <v>39</v>
      </c>
      <c r="B52" s="62"/>
      <c r="C52" s="74"/>
      <c r="D52" s="82"/>
      <c r="E52" s="82"/>
      <c r="F52" s="83"/>
      <c r="G52" s="83"/>
      <c r="H52" s="83"/>
      <c r="I52" s="83"/>
    </row>
    <row r="53" spans="1:9" ht="13.8" hidden="1" outlineLevel="1" x14ac:dyDescent="0.25">
      <c r="A53" s="61" t="s">
        <v>40</v>
      </c>
      <c r="B53" s="61"/>
      <c r="C53" s="73">
        <f>+'[1]Ventas EPPC'!H18</f>
        <v>728705086</v>
      </c>
      <c r="D53" s="73"/>
      <c r="E53" s="73"/>
      <c r="F53" s="83"/>
      <c r="G53" s="83"/>
      <c r="H53" s="83"/>
      <c r="I53" s="83"/>
    </row>
    <row r="54" spans="1:9" ht="13.8" hidden="1" outlineLevel="1" x14ac:dyDescent="0.25">
      <c r="A54" s="65" t="s">
        <v>41</v>
      </c>
      <c r="B54" s="62"/>
      <c r="C54" s="80">
        <f>SUM(C53:C53)</f>
        <v>728705086</v>
      </c>
      <c r="D54" s="81"/>
      <c r="E54" s="81"/>
      <c r="F54" s="83"/>
      <c r="G54" s="83"/>
      <c r="H54" s="83"/>
      <c r="I54" s="83"/>
    </row>
    <row r="55" spans="1:9" ht="13.8" hidden="1" outlineLevel="1" x14ac:dyDescent="0.25">
      <c r="A55" s="61"/>
      <c r="B55" s="62"/>
      <c r="C55" s="74"/>
      <c r="D55" s="81"/>
      <c r="E55" s="81"/>
      <c r="F55" s="83"/>
      <c r="G55" s="83"/>
      <c r="H55" s="83"/>
      <c r="I55" s="83"/>
    </row>
    <row r="56" spans="1:9" ht="13.8" hidden="1" outlineLevel="1" x14ac:dyDescent="0.25">
      <c r="A56" s="65" t="s">
        <v>14</v>
      </c>
      <c r="B56" s="62"/>
      <c r="C56" s="80">
        <f>+C57+C60</f>
        <v>3139618939</v>
      </c>
      <c r="D56" s="81"/>
      <c r="E56" s="81"/>
      <c r="F56" s="83"/>
      <c r="G56" s="83"/>
      <c r="H56" s="83"/>
      <c r="I56" s="83"/>
    </row>
    <row r="57" spans="1:9" ht="13.8" hidden="1" outlineLevel="1" x14ac:dyDescent="0.25">
      <c r="A57" s="84" t="s">
        <v>42</v>
      </c>
      <c r="B57" s="61"/>
      <c r="C57" s="81">
        <f>+C58+C59</f>
        <v>2955368500</v>
      </c>
      <c r="D57" s="81"/>
      <c r="E57" s="81"/>
      <c r="F57" s="83"/>
      <c r="G57" s="83"/>
      <c r="H57" s="83"/>
      <c r="I57" s="83"/>
    </row>
    <row r="58" spans="1:9" ht="13.8" hidden="1" outlineLevel="1" x14ac:dyDescent="0.25">
      <c r="A58" s="61" t="s">
        <v>16</v>
      </c>
      <c r="B58" s="61"/>
      <c r="C58" s="73">
        <f>+[1]Rendimientos!B34</f>
        <v>2009805090</v>
      </c>
      <c r="D58" s="73"/>
      <c r="E58" s="73"/>
      <c r="F58" s="83"/>
      <c r="G58" s="83"/>
      <c r="H58" s="83"/>
      <c r="I58" s="83"/>
    </row>
    <row r="59" spans="1:9" ht="13.8" hidden="1" outlineLevel="1" x14ac:dyDescent="0.25">
      <c r="A59" s="61" t="s">
        <v>17</v>
      </c>
      <c r="B59" s="61"/>
      <c r="C59" s="73">
        <f>+[1]Rendimientos!C34</f>
        <v>945563410</v>
      </c>
      <c r="D59" s="73"/>
      <c r="E59" s="73"/>
      <c r="F59" s="83"/>
      <c r="G59" s="83"/>
      <c r="H59" s="83"/>
      <c r="I59" s="83"/>
    </row>
    <row r="60" spans="1:9" ht="13.8" hidden="1" outlineLevel="1" x14ac:dyDescent="0.25">
      <c r="A60" s="65" t="s">
        <v>18</v>
      </c>
      <c r="B60" s="61"/>
      <c r="C60" s="81">
        <f>+C61+C64+C65</f>
        <v>184250439</v>
      </c>
      <c r="D60" s="81"/>
      <c r="E60" s="81"/>
      <c r="F60" s="83"/>
      <c r="G60" s="83"/>
      <c r="H60" s="83"/>
      <c r="I60" s="83"/>
    </row>
    <row r="61" spans="1:9" ht="13.8" hidden="1" outlineLevel="1" x14ac:dyDescent="0.25">
      <c r="A61" s="65" t="s">
        <v>43</v>
      </c>
      <c r="B61" s="61"/>
      <c r="C61" s="81">
        <f>+C62+C63</f>
        <v>126776462</v>
      </c>
      <c r="D61" s="81"/>
      <c r="E61" s="81"/>
      <c r="F61" s="83"/>
      <c r="G61" s="83"/>
      <c r="H61" s="83"/>
      <c r="I61" s="83"/>
    </row>
    <row r="62" spans="1:9" ht="13.8" hidden="1" outlineLevel="1" x14ac:dyDescent="0.25">
      <c r="A62" s="61" t="s">
        <v>20</v>
      </c>
      <c r="B62" s="61"/>
      <c r="C62" s="73">
        <f>+[1]Ingreso!C61</f>
        <v>58503164</v>
      </c>
      <c r="D62" s="73"/>
      <c r="E62" s="73"/>
      <c r="F62" s="83"/>
      <c r="G62" s="83"/>
      <c r="H62" s="83"/>
      <c r="I62" s="83"/>
    </row>
    <row r="63" spans="1:9" ht="13.8" hidden="1" outlineLevel="1" x14ac:dyDescent="0.25">
      <c r="A63" s="61" t="s">
        <v>21</v>
      </c>
      <c r="B63" s="61"/>
      <c r="C63" s="73">
        <f>+[1]Ingreso!C62</f>
        <v>68273298</v>
      </c>
      <c r="D63" s="73"/>
      <c r="E63" s="73"/>
      <c r="F63" s="83"/>
      <c r="G63" s="83"/>
      <c r="H63" s="83"/>
      <c r="I63" s="83"/>
    </row>
    <row r="64" spans="1:9" ht="13.8" hidden="1" outlineLevel="1" x14ac:dyDescent="0.25">
      <c r="A64" s="61" t="s">
        <v>22</v>
      </c>
      <c r="B64" s="61"/>
      <c r="C64" s="73">
        <f>+[1]Ingreso!C63</f>
        <v>57473977</v>
      </c>
      <c r="D64" s="73"/>
      <c r="E64" s="73"/>
      <c r="F64" s="83"/>
      <c r="G64" s="83"/>
      <c r="H64" s="83"/>
      <c r="I64" s="83"/>
    </row>
    <row r="65" spans="1:9" ht="13.8" hidden="1" outlineLevel="1" x14ac:dyDescent="0.25">
      <c r="A65" s="65" t="s">
        <v>24</v>
      </c>
      <c r="B65" s="4"/>
      <c r="C65" s="81">
        <f>+'[1]Otros ingresos'!C13</f>
        <v>0</v>
      </c>
      <c r="D65" s="81"/>
      <c r="E65" s="81"/>
      <c r="F65" s="83"/>
      <c r="G65" s="83"/>
      <c r="H65" s="83"/>
      <c r="I65" s="83"/>
    </row>
    <row r="66" spans="1:9" collapsed="1" x14ac:dyDescent="0.25">
      <c r="B66" s="4"/>
      <c r="C66" s="4"/>
    </row>
    <row r="67" spans="1:9" x14ac:dyDescent="0.25">
      <c r="B67" s="4"/>
      <c r="C67" s="4"/>
    </row>
    <row r="68" spans="1:9" x14ac:dyDescent="0.25">
      <c r="B68" s="4"/>
      <c r="C68" s="4"/>
    </row>
    <row r="69" spans="1:9" x14ac:dyDescent="0.25">
      <c r="B69" s="4"/>
      <c r="C69" s="4"/>
    </row>
    <row r="70" spans="1:9" x14ac:dyDescent="0.25">
      <c r="B70" s="4"/>
      <c r="C70" s="4"/>
    </row>
    <row r="71" spans="1:9" x14ac:dyDescent="0.25">
      <c r="B71" s="4"/>
      <c r="C71" s="4"/>
    </row>
    <row r="72" spans="1:9" x14ac:dyDescent="0.25">
      <c r="B72" s="4"/>
      <c r="C72" s="4"/>
    </row>
    <row r="73" spans="1:9" x14ac:dyDescent="0.25">
      <c r="B73" s="4"/>
      <c r="C73" s="4"/>
    </row>
    <row r="74" spans="1:9" x14ac:dyDescent="0.25">
      <c r="B74" s="4"/>
      <c r="C74" s="4"/>
    </row>
    <row r="75" spans="1:9" x14ac:dyDescent="0.25">
      <c r="B75" s="4"/>
      <c r="C75" s="4"/>
    </row>
    <row r="76" spans="1:9" x14ac:dyDescent="0.25">
      <c r="B76" s="4"/>
      <c r="C76" s="4"/>
    </row>
    <row r="77" spans="1:9" x14ac:dyDescent="0.25">
      <c r="B77" s="4"/>
      <c r="C77" s="4"/>
    </row>
    <row r="78" spans="1:9" x14ac:dyDescent="0.25">
      <c r="B78" s="4"/>
      <c r="C78" s="4"/>
    </row>
    <row r="79" spans="1:9" x14ac:dyDescent="0.25">
      <c r="B79" s="4"/>
      <c r="C79" s="4"/>
    </row>
    <row r="80" spans="1:9" x14ac:dyDescent="0.25">
      <c r="B80" s="4"/>
      <c r="C80" s="4"/>
    </row>
    <row r="81" s="4" customFormat="1" x14ac:dyDescent="0.25"/>
    <row r="82" s="4" customFormat="1" x14ac:dyDescent="0.25"/>
    <row r="83" s="4" customFormat="1" x14ac:dyDescent="0.25"/>
    <row r="84" s="4" customFormat="1" x14ac:dyDescent="0.25"/>
    <row r="85" s="4" customFormat="1" x14ac:dyDescent="0.25"/>
    <row r="86" s="4" customFormat="1" x14ac:dyDescent="0.25"/>
    <row r="87" s="4" customFormat="1" x14ac:dyDescent="0.25"/>
    <row r="88" s="4" customFormat="1" x14ac:dyDescent="0.25"/>
    <row r="89" s="4" customFormat="1" x14ac:dyDescent="0.25"/>
    <row r="90" s="4" customFormat="1" x14ac:dyDescent="0.25"/>
    <row r="91" s="4" customFormat="1" x14ac:dyDescent="0.25"/>
    <row r="92" s="4" customFormat="1" x14ac:dyDescent="0.25"/>
    <row r="93" s="4" customFormat="1" x14ac:dyDescent="0.25"/>
    <row r="94" s="4" customFormat="1" x14ac:dyDescent="0.25"/>
    <row r="95" s="4" customFormat="1" x14ac:dyDescent="0.25"/>
    <row r="96" s="4" customFormat="1" x14ac:dyDescent="0.25"/>
    <row r="97" s="4" customFormat="1" x14ac:dyDescent="0.25"/>
    <row r="98" s="4" customFormat="1" x14ac:dyDescent="0.25"/>
    <row r="99" s="4" customFormat="1" x14ac:dyDescent="0.25"/>
    <row r="100" s="4" customFormat="1" x14ac:dyDescent="0.25"/>
    <row r="101" s="4" customFormat="1" x14ac:dyDescent="0.25"/>
    <row r="102" s="4" customFormat="1" x14ac:dyDescent="0.25"/>
    <row r="103" s="4" customFormat="1" x14ac:dyDescent="0.25"/>
    <row r="104" s="4" customFormat="1" x14ac:dyDescent="0.25"/>
    <row r="105" s="4" customFormat="1" x14ac:dyDescent="0.25"/>
    <row r="106" s="4" customFormat="1" x14ac:dyDescent="0.25"/>
    <row r="107" s="4" customFormat="1" x14ac:dyDescent="0.25"/>
    <row r="108" s="4" customFormat="1" x14ac:dyDescent="0.25"/>
    <row r="109" s="4" customFormat="1" x14ac:dyDescent="0.25"/>
    <row r="110" s="4" customFormat="1" x14ac:dyDescent="0.25"/>
    <row r="111" s="4" customFormat="1" x14ac:dyDescent="0.25"/>
    <row r="112" s="4" customFormat="1" x14ac:dyDescent="0.25"/>
    <row r="113" s="4" customFormat="1" x14ac:dyDescent="0.25"/>
    <row r="114" s="4" customFormat="1" x14ac:dyDescent="0.25"/>
    <row r="115" s="4" customFormat="1" x14ac:dyDescent="0.25"/>
    <row r="116" s="4" customFormat="1" x14ac:dyDescent="0.25"/>
    <row r="117" s="4" customFormat="1" x14ac:dyDescent="0.25"/>
    <row r="118" s="4" customFormat="1" x14ac:dyDescent="0.25"/>
    <row r="119" s="4" customFormat="1" x14ac:dyDescent="0.25"/>
    <row r="120" s="4" customFormat="1" x14ac:dyDescent="0.25"/>
    <row r="121" s="4" customFormat="1" x14ac:dyDescent="0.25"/>
    <row r="122" s="4" customFormat="1" x14ac:dyDescent="0.25"/>
    <row r="123" s="4" customFormat="1" x14ac:dyDescent="0.25"/>
    <row r="124" s="4" customFormat="1" x14ac:dyDescent="0.25"/>
    <row r="125" s="4" customFormat="1" x14ac:dyDescent="0.25"/>
    <row r="126" s="4" customFormat="1" x14ac:dyDescent="0.25"/>
    <row r="127" s="4" customFormat="1" x14ac:dyDescent="0.25"/>
    <row r="128" s="4" customFormat="1" x14ac:dyDescent="0.25"/>
    <row r="129" s="4" customFormat="1" x14ac:dyDescent="0.25"/>
    <row r="130" s="4" customFormat="1" x14ac:dyDescent="0.25"/>
    <row r="131" s="4" customFormat="1" x14ac:dyDescent="0.25"/>
    <row r="132" s="4" customFormat="1" x14ac:dyDescent="0.25"/>
    <row r="133" s="4" customFormat="1" x14ac:dyDescent="0.25"/>
    <row r="134" s="4" customFormat="1" x14ac:dyDescent="0.25"/>
    <row r="135" s="4" customFormat="1" x14ac:dyDescent="0.25"/>
    <row r="136" s="4" customFormat="1" x14ac:dyDescent="0.25"/>
    <row r="137" s="4" customFormat="1" x14ac:dyDescent="0.25"/>
    <row r="138" s="4" customFormat="1" x14ac:dyDescent="0.25"/>
    <row r="139" s="4" customFormat="1" x14ac:dyDescent="0.25"/>
    <row r="140" s="4" customFormat="1" x14ac:dyDescent="0.25"/>
    <row r="141" s="4" customFormat="1" x14ac:dyDescent="0.25"/>
    <row r="142" s="4" customFormat="1" x14ac:dyDescent="0.25"/>
    <row r="143" s="4" customFormat="1" x14ac:dyDescent="0.25"/>
    <row r="144" s="4" customFormat="1" x14ac:dyDescent="0.25"/>
    <row r="145" s="4" customFormat="1" x14ac:dyDescent="0.25"/>
    <row r="146" s="4" customFormat="1" x14ac:dyDescent="0.25"/>
    <row r="147" s="4" customFormat="1" x14ac:dyDescent="0.25"/>
    <row r="148" s="4" customFormat="1" x14ac:dyDescent="0.25"/>
    <row r="149" s="4" customFormat="1" x14ac:dyDescent="0.25"/>
    <row r="150" s="4" customFormat="1" x14ac:dyDescent="0.25"/>
    <row r="151" s="4" customFormat="1" x14ac:dyDescent="0.25"/>
    <row r="152" s="4" customFormat="1" x14ac:dyDescent="0.25"/>
    <row r="153" s="4" customFormat="1" x14ac:dyDescent="0.25"/>
    <row r="154" s="4" customFormat="1" x14ac:dyDescent="0.25"/>
    <row r="155" s="4" customFormat="1" x14ac:dyDescent="0.25"/>
    <row r="156" s="4" customFormat="1" x14ac:dyDescent="0.25"/>
    <row r="157" s="4" customFormat="1" x14ac:dyDescent="0.25"/>
    <row r="158" s="4" customFormat="1" x14ac:dyDescent="0.25"/>
    <row r="159" s="4" customFormat="1" x14ac:dyDescent="0.25"/>
    <row r="160" s="4" customFormat="1" x14ac:dyDescent="0.25"/>
    <row r="161" s="4" customFormat="1" x14ac:dyDescent="0.25"/>
    <row r="162" s="4" customFormat="1" x14ac:dyDescent="0.25"/>
    <row r="163" s="4" customFormat="1" x14ac:dyDescent="0.25"/>
    <row r="164" s="4" customFormat="1" x14ac:dyDescent="0.25"/>
    <row r="165" s="4" customFormat="1" x14ac:dyDescent="0.25"/>
    <row r="166" s="4" customFormat="1" x14ac:dyDescent="0.25"/>
    <row r="167" s="4" customFormat="1" x14ac:dyDescent="0.25"/>
    <row r="168" s="4" customFormat="1" x14ac:dyDescent="0.25"/>
    <row r="169" s="4" customFormat="1" x14ac:dyDescent="0.25"/>
    <row r="170" s="4" customFormat="1" x14ac:dyDescent="0.25"/>
    <row r="171" s="4" customFormat="1" x14ac:dyDescent="0.25"/>
    <row r="172" s="4" customFormat="1" x14ac:dyDescent="0.25"/>
    <row r="173" s="4" customFormat="1" x14ac:dyDescent="0.25"/>
    <row r="174" s="4" customFormat="1" x14ac:dyDescent="0.25"/>
    <row r="175" s="4" customFormat="1" x14ac:dyDescent="0.25"/>
    <row r="176" s="4" customFormat="1" x14ac:dyDescent="0.25"/>
    <row r="177" s="4" customFormat="1" x14ac:dyDescent="0.25"/>
    <row r="178" s="4" customFormat="1" x14ac:dyDescent="0.25"/>
    <row r="179" s="4" customFormat="1" x14ac:dyDescent="0.25"/>
    <row r="180" s="4" customFormat="1" x14ac:dyDescent="0.25"/>
    <row r="181" s="4" customFormat="1" x14ac:dyDescent="0.25"/>
    <row r="182" s="4" customFormat="1" x14ac:dyDescent="0.25"/>
    <row r="183" s="4" customFormat="1" x14ac:dyDescent="0.25"/>
    <row r="184" s="4" customFormat="1" x14ac:dyDescent="0.25"/>
    <row r="185" s="4" customFormat="1" x14ac:dyDescent="0.25"/>
    <row r="186" s="4" customFormat="1" x14ac:dyDescent="0.25"/>
    <row r="187" s="4" customFormat="1" x14ac:dyDescent="0.25"/>
    <row r="188" s="4" customFormat="1" x14ac:dyDescent="0.25"/>
    <row r="189" s="4" customFormat="1" x14ac:dyDescent="0.25"/>
    <row r="190" s="4" customFormat="1" x14ac:dyDescent="0.25"/>
    <row r="191" s="4" customFormat="1" x14ac:dyDescent="0.25"/>
    <row r="192" s="4" customFormat="1" x14ac:dyDescent="0.25"/>
    <row r="193" s="4" customFormat="1" x14ac:dyDescent="0.25"/>
    <row r="194" s="4" customFormat="1" x14ac:dyDescent="0.25"/>
    <row r="195" s="4" customFormat="1" x14ac:dyDescent="0.25"/>
    <row r="196" s="4" customFormat="1" x14ac:dyDescent="0.25"/>
    <row r="197" s="4" customFormat="1" x14ac:dyDescent="0.25"/>
    <row r="198" s="4" customFormat="1" x14ac:dyDescent="0.25"/>
    <row r="199" s="4" customFormat="1" x14ac:dyDescent="0.25"/>
    <row r="200" s="4" customFormat="1" x14ac:dyDescent="0.25"/>
    <row r="201" s="4" customFormat="1" x14ac:dyDescent="0.25"/>
    <row r="202" s="4" customFormat="1" x14ac:dyDescent="0.25"/>
    <row r="203" s="4" customFormat="1" x14ac:dyDescent="0.25"/>
    <row r="204" s="4" customFormat="1" x14ac:dyDescent="0.25"/>
    <row r="205" s="4" customFormat="1" x14ac:dyDescent="0.25"/>
    <row r="206" s="4" customFormat="1" x14ac:dyDescent="0.25"/>
    <row r="207" s="4" customFormat="1" x14ac:dyDescent="0.25"/>
    <row r="208" s="4" customFormat="1" x14ac:dyDescent="0.25"/>
    <row r="209" s="4" customFormat="1" x14ac:dyDescent="0.25"/>
    <row r="210" s="4" customFormat="1" x14ac:dyDescent="0.25"/>
    <row r="211" s="4" customFormat="1" x14ac:dyDescent="0.25"/>
    <row r="212" s="4" customFormat="1" x14ac:dyDescent="0.25"/>
    <row r="213" s="4" customFormat="1" x14ac:dyDescent="0.25"/>
    <row r="214" s="4" customFormat="1" x14ac:dyDescent="0.25"/>
    <row r="215" s="4" customFormat="1" x14ac:dyDescent="0.25"/>
    <row r="216" s="4" customFormat="1" x14ac:dyDescent="0.25"/>
    <row r="217" s="4" customFormat="1" x14ac:dyDescent="0.25"/>
    <row r="218" s="4" customFormat="1" x14ac:dyDescent="0.25"/>
    <row r="219" s="4" customFormat="1" x14ac:dyDescent="0.25"/>
    <row r="220" s="4" customFormat="1" x14ac:dyDescent="0.25"/>
    <row r="221" s="4" customFormat="1" x14ac:dyDescent="0.25"/>
    <row r="222" s="4" customFormat="1" x14ac:dyDescent="0.25"/>
    <row r="223" s="4" customFormat="1" x14ac:dyDescent="0.25"/>
    <row r="224" s="4" customFormat="1" x14ac:dyDescent="0.25"/>
    <row r="225" s="4" customFormat="1" x14ac:dyDescent="0.25"/>
    <row r="226" s="4" customFormat="1" x14ac:dyDescent="0.25"/>
    <row r="227" s="4" customFormat="1" x14ac:dyDescent="0.25"/>
    <row r="228" s="4" customFormat="1" x14ac:dyDescent="0.25"/>
    <row r="229" s="4" customFormat="1" x14ac:dyDescent="0.25"/>
    <row r="230" s="4" customFormat="1" x14ac:dyDescent="0.25"/>
    <row r="231" s="4" customFormat="1" x14ac:dyDescent="0.25"/>
    <row r="232" s="4" customFormat="1" x14ac:dyDescent="0.25"/>
    <row r="233" s="4" customFormat="1" x14ac:dyDescent="0.25"/>
    <row r="234" s="4" customFormat="1" x14ac:dyDescent="0.25"/>
    <row r="235" s="4" customFormat="1" x14ac:dyDescent="0.25"/>
    <row r="236" s="4" customFormat="1" x14ac:dyDescent="0.25"/>
    <row r="237" s="4" customFormat="1" x14ac:dyDescent="0.25"/>
    <row r="238" s="4" customFormat="1" x14ac:dyDescent="0.25"/>
    <row r="239" s="4" customFormat="1" x14ac:dyDescent="0.25"/>
    <row r="240" s="4" customFormat="1" x14ac:dyDescent="0.25"/>
    <row r="241" s="4" customFormat="1" x14ac:dyDescent="0.25"/>
    <row r="242" s="4" customFormat="1" x14ac:dyDescent="0.25"/>
    <row r="243" s="4" customFormat="1" x14ac:dyDescent="0.25"/>
    <row r="244" s="4" customFormat="1" x14ac:dyDescent="0.25"/>
    <row r="245" s="4" customFormat="1" x14ac:dyDescent="0.25"/>
    <row r="246" s="4" customFormat="1" x14ac:dyDescent="0.25"/>
    <row r="247" s="4" customFormat="1" x14ac:dyDescent="0.25"/>
    <row r="248" s="4" customFormat="1" x14ac:dyDescent="0.25"/>
    <row r="249" s="4" customFormat="1" x14ac:dyDescent="0.25"/>
    <row r="250" s="4" customFormat="1" x14ac:dyDescent="0.25"/>
    <row r="251" s="4" customFormat="1" x14ac:dyDescent="0.25"/>
    <row r="252" s="4" customFormat="1" x14ac:dyDescent="0.25"/>
    <row r="253" s="4" customFormat="1" x14ac:dyDescent="0.25"/>
    <row r="254" s="4" customFormat="1" x14ac:dyDescent="0.25"/>
    <row r="255" s="4" customFormat="1" x14ac:dyDescent="0.25"/>
    <row r="256" s="4" customFormat="1" x14ac:dyDescent="0.25"/>
    <row r="257" s="4" customFormat="1" x14ac:dyDescent="0.25"/>
    <row r="258" s="4" customFormat="1" x14ac:dyDescent="0.25"/>
    <row r="259" s="4" customFormat="1" x14ac:dyDescent="0.25"/>
    <row r="260" s="4" customFormat="1" x14ac:dyDescent="0.25"/>
    <row r="261" s="4" customFormat="1" x14ac:dyDescent="0.25"/>
    <row r="262" s="4" customFormat="1" x14ac:dyDescent="0.25"/>
    <row r="263" s="4" customFormat="1" x14ac:dyDescent="0.25"/>
    <row r="264" s="4" customFormat="1" x14ac:dyDescent="0.25"/>
    <row r="265" s="4" customFormat="1" x14ac:dyDescent="0.25"/>
    <row r="266" s="4" customFormat="1" x14ac:dyDescent="0.25"/>
    <row r="267" s="4" customFormat="1" x14ac:dyDescent="0.25"/>
    <row r="268" s="4" customFormat="1" x14ac:dyDescent="0.25"/>
    <row r="269" s="4" customFormat="1" x14ac:dyDescent="0.25"/>
    <row r="270" s="4" customFormat="1" x14ac:dyDescent="0.25"/>
    <row r="271" s="4" customFormat="1" x14ac:dyDescent="0.25"/>
    <row r="272" s="4" customFormat="1" x14ac:dyDescent="0.25"/>
    <row r="273" s="4" customFormat="1" x14ac:dyDescent="0.25"/>
    <row r="274" s="4" customFormat="1" x14ac:dyDescent="0.25"/>
    <row r="275" s="4" customFormat="1" x14ac:dyDescent="0.25"/>
    <row r="276" s="4" customFormat="1" x14ac:dyDescent="0.25"/>
    <row r="277" s="4" customFormat="1" x14ac:dyDescent="0.25"/>
    <row r="278" s="4" customFormat="1" x14ac:dyDescent="0.25"/>
    <row r="279" s="4" customFormat="1" x14ac:dyDescent="0.25"/>
    <row r="280" s="4" customFormat="1" x14ac:dyDescent="0.25"/>
    <row r="281" s="4" customFormat="1" x14ac:dyDescent="0.25"/>
    <row r="282" s="4" customFormat="1" x14ac:dyDescent="0.25"/>
    <row r="283" s="4" customFormat="1" x14ac:dyDescent="0.25"/>
    <row r="284" s="4" customFormat="1" x14ac:dyDescent="0.25"/>
    <row r="285" s="4" customFormat="1" x14ac:dyDescent="0.25"/>
    <row r="286" s="4" customFormat="1" x14ac:dyDescent="0.25"/>
    <row r="287" s="4" customFormat="1" x14ac:dyDescent="0.25"/>
    <row r="288" s="4" customFormat="1" x14ac:dyDescent="0.25"/>
    <row r="289" s="4" customFormat="1" x14ac:dyDescent="0.25"/>
    <row r="290" s="4" customFormat="1" x14ac:dyDescent="0.25"/>
    <row r="291" s="4" customFormat="1" x14ac:dyDescent="0.25"/>
    <row r="292" s="4" customFormat="1" x14ac:dyDescent="0.25"/>
    <row r="293" s="4" customFormat="1" x14ac:dyDescent="0.25"/>
    <row r="294" s="4" customFormat="1" x14ac:dyDescent="0.25"/>
    <row r="295" s="4" customFormat="1" x14ac:dyDescent="0.25"/>
    <row r="296" s="4" customFormat="1" x14ac:dyDescent="0.25"/>
    <row r="297" s="4" customFormat="1" x14ac:dyDescent="0.25"/>
    <row r="298" s="4" customFormat="1" x14ac:dyDescent="0.25"/>
    <row r="299" s="4" customFormat="1" x14ac:dyDescent="0.25"/>
    <row r="300" s="4" customFormat="1" x14ac:dyDescent="0.25"/>
    <row r="301" s="4" customFormat="1" x14ac:dyDescent="0.25"/>
    <row r="302" s="4" customFormat="1" x14ac:dyDescent="0.25"/>
    <row r="303" s="4" customFormat="1" x14ac:dyDescent="0.25"/>
    <row r="304" s="4" customFormat="1" x14ac:dyDescent="0.25"/>
    <row r="305" s="4" customFormat="1" x14ac:dyDescent="0.25"/>
    <row r="306" s="4" customFormat="1" x14ac:dyDescent="0.25"/>
    <row r="307" s="4" customFormat="1" x14ac:dyDescent="0.25"/>
    <row r="308" s="4" customFormat="1" x14ac:dyDescent="0.25"/>
    <row r="309" s="4" customFormat="1" x14ac:dyDescent="0.25"/>
    <row r="310" s="4" customFormat="1" x14ac:dyDescent="0.25"/>
    <row r="311" s="4" customFormat="1" x14ac:dyDescent="0.25"/>
    <row r="312" s="4" customFormat="1" x14ac:dyDescent="0.25"/>
    <row r="313" s="4" customFormat="1" x14ac:dyDescent="0.25"/>
    <row r="314" s="4" customFormat="1" x14ac:dyDescent="0.25"/>
    <row r="315" s="4" customFormat="1" x14ac:dyDescent="0.25"/>
    <row r="316" s="4" customFormat="1" x14ac:dyDescent="0.25"/>
    <row r="317" s="4" customFormat="1" x14ac:dyDescent="0.25"/>
    <row r="318" s="4" customFormat="1" x14ac:dyDescent="0.25"/>
    <row r="319" s="4" customFormat="1" x14ac:dyDescent="0.25"/>
    <row r="320" s="4" customFormat="1" x14ac:dyDescent="0.25"/>
    <row r="321" s="4" customFormat="1" x14ac:dyDescent="0.25"/>
    <row r="322" s="4" customFormat="1" x14ac:dyDescent="0.25"/>
    <row r="323" s="4" customFormat="1" x14ac:dyDescent="0.25"/>
    <row r="324" s="4" customFormat="1" x14ac:dyDescent="0.25"/>
    <row r="325" s="4" customFormat="1" x14ac:dyDescent="0.25"/>
    <row r="326" s="4" customFormat="1" x14ac:dyDescent="0.25"/>
    <row r="327" s="4" customFormat="1" x14ac:dyDescent="0.25"/>
    <row r="328" s="4" customFormat="1" x14ac:dyDescent="0.25"/>
    <row r="329" s="4" customFormat="1" x14ac:dyDescent="0.25"/>
    <row r="330" s="4" customFormat="1" x14ac:dyDescent="0.25"/>
    <row r="331" s="4" customFormat="1" x14ac:dyDescent="0.25"/>
    <row r="332" s="4" customFormat="1" x14ac:dyDescent="0.25"/>
    <row r="333" s="4" customFormat="1" x14ac:dyDescent="0.25"/>
    <row r="334" s="4" customFormat="1" x14ac:dyDescent="0.25"/>
    <row r="335" s="4" customFormat="1" x14ac:dyDescent="0.25"/>
    <row r="336" s="4" customFormat="1" x14ac:dyDescent="0.25"/>
    <row r="337" s="4" customFormat="1" x14ac:dyDescent="0.25"/>
    <row r="338" s="4" customFormat="1" x14ac:dyDescent="0.25"/>
    <row r="339" s="4" customFormat="1" x14ac:dyDescent="0.25"/>
    <row r="340" s="4" customFormat="1" x14ac:dyDescent="0.25"/>
    <row r="341" s="4" customFormat="1" x14ac:dyDescent="0.25"/>
    <row r="342" s="4" customFormat="1" x14ac:dyDescent="0.25"/>
    <row r="343" s="4" customFormat="1" x14ac:dyDescent="0.25"/>
    <row r="344" s="4" customFormat="1" x14ac:dyDescent="0.25"/>
    <row r="345" s="4" customFormat="1" x14ac:dyDescent="0.25"/>
    <row r="346" s="4" customFormat="1" x14ac:dyDescent="0.25"/>
    <row r="347" s="4" customFormat="1" x14ac:dyDescent="0.25"/>
    <row r="348" s="4" customFormat="1" x14ac:dyDescent="0.25"/>
    <row r="349" s="4" customFormat="1" x14ac:dyDescent="0.25"/>
    <row r="350" s="4" customFormat="1" x14ac:dyDescent="0.25"/>
    <row r="351" s="4" customFormat="1" x14ac:dyDescent="0.25"/>
    <row r="352" s="4" customFormat="1" x14ac:dyDescent="0.25"/>
    <row r="353" s="4" customFormat="1" x14ac:dyDescent="0.25"/>
    <row r="354" s="4" customFormat="1" x14ac:dyDescent="0.25"/>
    <row r="355" s="4" customFormat="1" x14ac:dyDescent="0.25"/>
    <row r="356" s="4" customFormat="1" x14ac:dyDescent="0.25"/>
    <row r="357" s="4" customFormat="1" x14ac:dyDescent="0.25"/>
    <row r="358" s="4" customFormat="1" x14ac:dyDescent="0.25"/>
    <row r="359" s="4" customFormat="1" x14ac:dyDescent="0.25"/>
    <row r="360" s="4" customFormat="1" x14ac:dyDescent="0.25"/>
    <row r="361" s="4" customFormat="1" x14ac:dyDescent="0.25"/>
    <row r="362" s="4" customFormat="1" x14ac:dyDescent="0.25"/>
    <row r="363" s="4" customFormat="1" x14ac:dyDescent="0.25"/>
    <row r="364" s="4" customFormat="1" x14ac:dyDescent="0.25"/>
    <row r="365" s="4" customFormat="1" x14ac:dyDescent="0.25"/>
    <row r="366" s="4" customFormat="1" x14ac:dyDescent="0.25"/>
    <row r="367" s="4" customFormat="1" x14ac:dyDescent="0.25"/>
    <row r="368" s="4" customFormat="1" x14ac:dyDescent="0.25"/>
    <row r="369" s="4" customFormat="1" x14ac:dyDescent="0.25"/>
    <row r="370" s="4" customFormat="1" x14ac:dyDescent="0.25"/>
    <row r="371" s="4" customFormat="1" x14ac:dyDescent="0.25"/>
    <row r="372" s="4" customFormat="1" x14ac:dyDescent="0.25"/>
    <row r="373" s="4" customFormat="1" x14ac:dyDescent="0.25"/>
    <row r="374" s="4" customFormat="1" x14ac:dyDescent="0.25"/>
    <row r="375" s="4" customFormat="1" x14ac:dyDescent="0.25"/>
    <row r="376" s="4" customFormat="1" x14ac:dyDescent="0.25"/>
    <row r="377" s="4" customFormat="1" x14ac:dyDescent="0.25"/>
    <row r="378" s="4" customFormat="1" x14ac:dyDescent="0.25"/>
    <row r="379" s="4" customFormat="1" x14ac:dyDescent="0.25"/>
    <row r="380" s="4" customFormat="1" x14ac:dyDescent="0.25"/>
    <row r="381" s="4" customFormat="1" x14ac:dyDescent="0.25"/>
    <row r="382" s="4" customFormat="1" x14ac:dyDescent="0.25"/>
    <row r="383" s="4" customFormat="1" x14ac:dyDescent="0.25"/>
    <row r="384" s="4" customFormat="1" x14ac:dyDescent="0.25"/>
    <row r="385" s="4" customFormat="1" x14ac:dyDescent="0.25"/>
    <row r="386" s="4" customFormat="1" x14ac:dyDescent="0.25"/>
    <row r="387" s="4" customFormat="1" x14ac:dyDescent="0.25"/>
    <row r="388" s="4" customFormat="1" x14ac:dyDescent="0.25"/>
    <row r="389" s="4" customFormat="1" x14ac:dyDescent="0.25"/>
    <row r="390" s="4" customFormat="1" x14ac:dyDescent="0.25"/>
    <row r="391" s="4" customFormat="1" x14ac:dyDescent="0.25"/>
    <row r="392" s="4" customFormat="1" x14ac:dyDescent="0.25"/>
    <row r="393" s="4" customFormat="1" x14ac:dyDescent="0.25"/>
    <row r="394" s="4" customFormat="1" x14ac:dyDescent="0.25"/>
    <row r="395" s="4" customFormat="1" x14ac:dyDescent="0.25"/>
    <row r="396" s="4" customFormat="1" x14ac:dyDescent="0.25"/>
    <row r="397" s="4" customFormat="1" x14ac:dyDescent="0.25"/>
    <row r="398" s="4" customFormat="1" x14ac:dyDescent="0.25"/>
    <row r="399" s="4" customFormat="1" x14ac:dyDescent="0.25"/>
    <row r="400" s="4" customFormat="1" x14ac:dyDescent="0.25"/>
    <row r="401" s="4" customFormat="1" x14ac:dyDescent="0.25"/>
    <row r="402" s="4" customFormat="1" x14ac:dyDescent="0.25"/>
    <row r="403" s="4" customFormat="1" x14ac:dyDescent="0.25"/>
    <row r="404" s="4" customFormat="1" x14ac:dyDescent="0.25"/>
    <row r="405" s="4" customFormat="1" x14ac:dyDescent="0.25"/>
    <row r="406" s="4" customFormat="1" x14ac:dyDescent="0.25"/>
    <row r="407" s="4" customFormat="1" x14ac:dyDescent="0.25"/>
    <row r="408" s="4" customFormat="1" x14ac:dyDescent="0.25"/>
    <row r="409" s="4" customFormat="1" x14ac:dyDescent="0.25"/>
    <row r="410" s="4" customFormat="1" x14ac:dyDescent="0.25"/>
    <row r="411" s="4" customFormat="1" x14ac:dyDescent="0.25"/>
    <row r="412" s="4" customFormat="1" x14ac:dyDescent="0.25"/>
    <row r="413" s="4" customFormat="1" x14ac:dyDescent="0.25"/>
    <row r="414" s="4" customFormat="1" x14ac:dyDescent="0.25"/>
    <row r="415" s="4" customFormat="1" x14ac:dyDescent="0.25"/>
    <row r="416" s="4" customFormat="1" x14ac:dyDescent="0.25"/>
    <row r="417" s="4" customFormat="1" x14ac:dyDescent="0.25"/>
    <row r="418" s="4" customFormat="1" x14ac:dyDescent="0.25"/>
    <row r="419" s="4" customFormat="1" x14ac:dyDescent="0.25"/>
    <row r="420" s="4" customFormat="1" x14ac:dyDescent="0.25"/>
    <row r="421" s="4" customFormat="1" x14ac:dyDescent="0.25"/>
    <row r="422" s="4" customFormat="1" x14ac:dyDescent="0.25"/>
    <row r="423" s="4" customFormat="1" x14ac:dyDescent="0.25"/>
    <row r="424" s="4" customFormat="1" x14ac:dyDescent="0.25"/>
    <row r="425" s="4" customFormat="1" x14ac:dyDescent="0.25"/>
    <row r="426" s="4" customFormat="1" x14ac:dyDescent="0.25"/>
    <row r="427" s="4" customFormat="1" x14ac:dyDescent="0.25"/>
    <row r="428" s="4" customFormat="1" x14ac:dyDescent="0.25"/>
    <row r="429" s="4" customFormat="1" x14ac:dyDescent="0.25"/>
    <row r="430" s="4" customFormat="1" x14ac:dyDescent="0.25"/>
    <row r="431" s="4" customFormat="1" x14ac:dyDescent="0.25"/>
    <row r="432" s="4" customFormat="1" x14ac:dyDescent="0.25"/>
    <row r="433" s="4" customFormat="1" x14ac:dyDescent="0.25"/>
    <row r="434" s="4" customFormat="1" x14ac:dyDescent="0.25"/>
    <row r="435" s="4" customFormat="1" x14ac:dyDescent="0.25"/>
    <row r="436" s="4" customFormat="1" x14ac:dyDescent="0.25"/>
    <row r="437" s="4" customFormat="1" x14ac:dyDescent="0.25"/>
    <row r="438" s="4" customFormat="1" x14ac:dyDescent="0.25"/>
    <row r="439" s="4" customFormat="1" x14ac:dyDescent="0.25"/>
    <row r="440" s="4" customFormat="1" x14ac:dyDescent="0.25"/>
    <row r="441" s="4" customFormat="1" x14ac:dyDescent="0.25"/>
    <row r="442" s="4" customFormat="1" x14ac:dyDescent="0.25"/>
    <row r="443" s="4" customFormat="1" x14ac:dyDescent="0.25"/>
    <row r="444" s="4" customFormat="1" x14ac:dyDescent="0.25"/>
    <row r="445" s="4" customFormat="1" x14ac:dyDescent="0.25"/>
    <row r="446" s="4" customFormat="1" x14ac:dyDescent="0.25"/>
    <row r="447" s="4" customFormat="1" x14ac:dyDescent="0.25"/>
    <row r="448" s="4" customFormat="1" x14ac:dyDescent="0.25"/>
    <row r="449" s="4" customFormat="1" x14ac:dyDescent="0.25"/>
    <row r="450" s="4" customFormat="1" x14ac:dyDescent="0.25"/>
    <row r="451" s="4" customFormat="1" x14ac:dyDescent="0.25"/>
    <row r="452" s="4" customFormat="1" x14ac:dyDescent="0.25"/>
    <row r="453" s="4" customFormat="1" x14ac:dyDescent="0.25"/>
    <row r="454" s="4" customFormat="1" x14ac:dyDescent="0.25"/>
    <row r="455" s="4" customFormat="1" x14ac:dyDescent="0.25"/>
    <row r="456" s="4" customFormat="1" x14ac:dyDescent="0.25"/>
    <row r="457" s="4" customFormat="1" x14ac:dyDescent="0.25"/>
    <row r="458" s="4" customFormat="1" x14ac:dyDescent="0.25"/>
    <row r="459" s="4" customFormat="1" x14ac:dyDescent="0.25"/>
    <row r="460" s="4" customFormat="1" x14ac:dyDescent="0.25"/>
    <row r="461" s="4" customFormat="1" x14ac:dyDescent="0.25"/>
    <row r="462" s="4" customFormat="1" x14ac:dyDescent="0.25"/>
    <row r="463" s="4" customFormat="1" x14ac:dyDescent="0.25"/>
    <row r="464" s="4" customFormat="1" x14ac:dyDescent="0.25"/>
    <row r="465" s="4" customFormat="1" x14ac:dyDescent="0.25"/>
    <row r="466" s="4" customFormat="1" x14ac:dyDescent="0.25"/>
    <row r="467" s="4" customFormat="1" x14ac:dyDescent="0.25"/>
    <row r="468" s="4" customFormat="1" x14ac:dyDescent="0.25"/>
    <row r="469" s="4" customFormat="1" x14ac:dyDescent="0.25"/>
    <row r="470" s="4" customFormat="1" x14ac:dyDescent="0.25"/>
    <row r="471" s="4" customFormat="1" x14ac:dyDescent="0.25"/>
    <row r="472" s="4" customFormat="1" x14ac:dyDescent="0.25"/>
    <row r="473" s="4" customFormat="1" x14ac:dyDescent="0.25"/>
    <row r="474" s="4" customFormat="1" x14ac:dyDescent="0.25"/>
    <row r="475" s="4" customFormat="1" x14ac:dyDescent="0.25"/>
    <row r="476" s="4" customFormat="1" x14ac:dyDescent="0.25"/>
    <row r="477" s="4" customFormat="1" x14ac:dyDescent="0.25"/>
    <row r="478" s="4" customFormat="1" x14ac:dyDescent="0.25"/>
    <row r="479" s="4" customFormat="1" x14ac:dyDescent="0.25"/>
    <row r="480" s="4" customFormat="1" x14ac:dyDescent="0.25"/>
    <row r="481" s="4" customFormat="1" x14ac:dyDescent="0.25"/>
    <row r="482" s="4" customFormat="1" x14ac:dyDescent="0.25"/>
    <row r="483" s="4" customFormat="1" x14ac:dyDescent="0.25"/>
    <row r="484" s="4" customFormat="1" x14ac:dyDescent="0.25"/>
    <row r="485" s="4" customFormat="1" x14ac:dyDescent="0.25"/>
    <row r="486" s="4" customFormat="1" x14ac:dyDescent="0.25"/>
    <row r="487" s="4" customFormat="1" x14ac:dyDescent="0.25"/>
    <row r="488" s="4" customFormat="1" x14ac:dyDescent="0.25"/>
    <row r="489" s="4" customFormat="1" x14ac:dyDescent="0.25"/>
    <row r="490" s="4" customFormat="1" x14ac:dyDescent="0.25"/>
    <row r="491" s="4" customFormat="1" x14ac:dyDescent="0.25"/>
    <row r="492" s="4" customFormat="1" x14ac:dyDescent="0.25"/>
    <row r="493" s="4" customFormat="1" x14ac:dyDescent="0.25"/>
    <row r="494" s="4" customFormat="1" x14ac:dyDescent="0.25"/>
    <row r="495" s="4" customFormat="1" x14ac:dyDescent="0.25"/>
    <row r="496" s="4" customFormat="1" x14ac:dyDescent="0.25"/>
    <row r="497" s="4" customFormat="1" x14ac:dyDescent="0.25"/>
    <row r="498" s="4" customFormat="1" x14ac:dyDescent="0.25"/>
    <row r="499" s="4" customFormat="1" x14ac:dyDescent="0.25"/>
    <row r="500" s="4" customFormat="1" x14ac:dyDescent="0.25"/>
    <row r="501" s="4" customFormat="1" x14ac:dyDescent="0.25"/>
    <row r="502" s="4" customFormat="1" x14ac:dyDescent="0.25"/>
    <row r="503" s="4" customFormat="1" x14ac:dyDescent="0.25"/>
    <row r="504" s="4" customFormat="1" x14ac:dyDescent="0.25"/>
    <row r="505" s="4" customFormat="1" x14ac:dyDescent="0.25"/>
    <row r="506" s="4" customFormat="1" x14ac:dyDescent="0.25"/>
    <row r="507" s="4" customFormat="1" x14ac:dyDescent="0.25"/>
    <row r="508" s="4" customFormat="1" x14ac:dyDescent="0.25"/>
    <row r="509" s="4" customFormat="1" x14ac:dyDescent="0.25"/>
    <row r="510" s="4" customFormat="1" x14ac:dyDescent="0.25"/>
    <row r="511" s="4" customFormat="1" x14ac:dyDescent="0.25"/>
    <row r="512" s="4" customFormat="1" x14ac:dyDescent="0.25"/>
    <row r="513" s="4" customFormat="1" x14ac:dyDescent="0.25"/>
    <row r="514" s="4" customFormat="1" x14ac:dyDescent="0.25"/>
    <row r="515" s="4" customFormat="1" x14ac:dyDescent="0.25"/>
    <row r="516" s="4" customFormat="1" x14ac:dyDescent="0.25"/>
    <row r="517" s="4" customFormat="1" x14ac:dyDescent="0.25"/>
    <row r="518" s="4" customFormat="1" x14ac:dyDescent="0.25"/>
    <row r="519" s="4" customFormat="1" x14ac:dyDescent="0.25"/>
    <row r="520" s="4" customFormat="1" x14ac:dyDescent="0.25"/>
    <row r="521" s="4" customFormat="1" x14ac:dyDescent="0.25"/>
    <row r="522" s="4" customFormat="1" x14ac:dyDescent="0.25"/>
    <row r="523" s="4" customFormat="1" x14ac:dyDescent="0.25"/>
    <row r="524" s="4" customFormat="1" x14ac:dyDescent="0.25"/>
    <row r="525" s="4" customFormat="1" x14ac:dyDescent="0.25"/>
    <row r="526" s="4" customFormat="1" x14ac:dyDescent="0.25"/>
    <row r="527" s="4" customFormat="1" x14ac:dyDescent="0.25"/>
    <row r="528" s="4" customFormat="1" x14ac:dyDescent="0.25"/>
    <row r="529" s="4" customFormat="1" x14ac:dyDescent="0.25"/>
    <row r="530" s="4" customFormat="1" x14ac:dyDescent="0.25"/>
    <row r="531" s="4" customFormat="1" x14ac:dyDescent="0.25"/>
    <row r="532" s="4" customFormat="1" x14ac:dyDescent="0.25"/>
    <row r="533" s="4" customFormat="1" x14ac:dyDescent="0.25"/>
    <row r="534" s="4" customFormat="1" x14ac:dyDescent="0.25"/>
    <row r="535" s="4" customFormat="1" x14ac:dyDescent="0.25"/>
    <row r="536" s="4" customFormat="1" x14ac:dyDescent="0.25"/>
    <row r="537" s="4" customFormat="1" x14ac:dyDescent="0.25"/>
    <row r="538" s="4" customFormat="1" x14ac:dyDescent="0.25"/>
    <row r="539" s="4" customFormat="1" x14ac:dyDescent="0.25"/>
    <row r="540" s="4" customFormat="1" x14ac:dyDescent="0.25"/>
    <row r="541" s="4" customFormat="1" x14ac:dyDescent="0.25"/>
  </sheetData>
  <mergeCells count="2">
    <mergeCell ref="A2:E2"/>
    <mergeCell ref="A4:A6"/>
  </mergeCells>
  <printOptions horizontalCentered="1"/>
  <pageMargins left="0.39370078740157483" right="0.39370078740157483" top="0.59055118110236227" bottom="0.59055118110236227" header="0.51181102362204722" footer="0.51181102362204722"/>
  <pageSetup scale="77" orientation="portrait" horizontalDpi="300" verticalDpi="30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6</vt:i4>
      </vt:variant>
    </vt:vector>
  </HeadingPairs>
  <TitlesOfParts>
    <vt:vector size="7" baseType="lpstr">
      <vt:lpstr>Anexo 1</vt:lpstr>
      <vt:lpstr>'Anexo 1'!Área_de_impresión</vt:lpstr>
      <vt:lpstr>CABEZAS_PROYEC</vt:lpstr>
      <vt:lpstr>EPPC</vt:lpstr>
      <vt:lpstr>FOMENTO</vt:lpstr>
      <vt:lpstr>ppc</vt:lpstr>
      <vt:lpstr>VTAS2005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Rubio Roldan</dc:creator>
  <cp:lastModifiedBy>Oscar Rubio Roldan</cp:lastModifiedBy>
  <dcterms:created xsi:type="dcterms:W3CDTF">2026-03-31T22:48:25Z</dcterms:created>
  <dcterms:modified xsi:type="dcterms:W3CDTF">2026-03-31T22:48:51Z</dcterms:modified>
</cp:coreProperties>
</file>