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5\"/>
    </mc:Choice>
  </mc:AlternateContent>
  <xr:revisionPtr revIDLastSave="0" documentId="13_ncr:1_{2749CC7E-D582-4E4F-9469-178CA1C35285}" xr6:coauthVersionLast="47" xr6:coauthVersionMax="47" xr10:uidLastSave="{00000000-0000-0000-0000-000000000000}"/>
  <bookViews>
    <workbookView xWindow="-108" yWindow="-108" windowWidth="23256" windowHeight="12456" xr2:uid="{1298B8A5-2C32-412E-8DE2-3B92AE919F96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'[2]Inversión total en programas'!$A$50:$IV$50,'[2]Inversión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'[3]Anexo 1 Minagricultura'!#REF!</definedName>
    <definedName name="CABEZAS_PROYEC">'[4]Anexo 1 Minagricultura'!#REF!</definedName>
    <definedName name="CONTRATOS">#REF!</definedName>
    <definedName name="CUOTAPPC2005">'[5]Anexo 1'!#REF!</definedName>
    <definedName name="CUOTAPPC2013">'[5]Anexo 1'!#REF!</definedName>
    <definedName name="CUOTAPPC203">'[5]Anexo 1'!#REF!</definedName>
    <definedName name="DIAG_PPC">#REF!</definedName>
    <definedName name="DIRECCION">[6]consecutivo!$M$9:$M$13</definedName>
    <definedName name="DISTRIBUIDOR">#REF!</definedName>
    <definedName name="Dólar">#REF!</definedName>
    <definedName name="eeeee">'[5]Ejecución ingresos 2023'!#REF!</definedName>
    <definedName name="EPPC">'[5]Anexo 1'!$C$50</definedName>
    <definedName name="Euro">#REF!</definedName>
    <definedName name="FDGFDG">#REF!</definedName>
    <definedName name="FECHA_DE_RECIBIDO">[7]BASE!$E$3:$E$177</definedName>
    <definedName name="FOMENTO">'[5]Anexo 1'!$C$49</definedName>
    <definedName name="FOMENTOS">'[8]Anexo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'[5]Anexo 1'!$D$11</definedName>
    <definedName name="RESERV_FUTU">#REF!</definedName>
    <definedName name="Resumeningresos" hidden="1">'[9]Inversión total en programas'!$A$50:$IV$50,'[9]Inversión total en programas'!$A$60:$IV$63</definedName>
    <definedName name="saldo">'[5]Ejecución ingresos 2023'!#REF!</definedName>
    <definedName name="saldos">'[5]Ejecución ingresos 2023'!#REF!</definedName>
    <definedName name="SUPERA2004">'[5]Anexo 1'!#REF!</definedName>
    <definedName name="SUPERA2005">'[5]Anexo 1'!#REF!</definedName>
    <definedName name="SUPERA2010">'[10]Anexo 1 Minagricultura'!$C$21</definedName>
    <definedName name="SUPERA2012">'[5]Anexo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'[5]Anexo 1'!$D$28</definedName>
    <definedName name="xx">[11]Ingresos!$C$19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'[12]Ingresos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F28" i="1"/>
  <c r="D28" i="1"/>
  <c r="C28" i="1"/>
  <c r="H27" i="1"/>
  <c r="F27" i="1"/>
  <c r="D27" i="1"/>
  <c r="C27" i="1"/>
  <c r="H26" i="1"/>
  <c r="F26" i="1"/>
  <c r="D26" i="1"/>
  <c r="C26" i="1"/>
  <c r="H25" i="1"/>
  <c r="F25" i="1"/>
  <c r="D25" i="1"/>
  <c r="C25" i="1"/>
  <c r="H24" i="1"/>
  <c r="F24" i="1"/>
  <c r="G24" i="1" s="1"/>
  <c r="D24" i="1"/>
  <c r="C24" i="1"/>
  <c r="H22" i="1"/>
  <c r="F22" i="1"/>
  <c r="D22" i="1"/>
  <c r="C22" i="1"/>
  <c r="H21" i="1"/>
  <c r="F21" i="1"/>
  <c r="D21" i="1"/>
  <c r="C21" i="1"/>
  <c r="C20" i="1" s="1"/>
  <c r="H18" i="1"/>
  <c r="D18" i="1"/>
  <c r="C18" i="1"/>
  <c r="G18" i="1" s="1"/>
  <c r="H17" i="1"/>
  <c r="F17" i="1"/>
  <c r="D17" i="1"/>
  <c r="C17" i="1"/>
  <c r="H16" i="1"/>
  <c r="F16" i="1"/>
  <c r="D16" i="1"/>
  <c r="C16" i="1"/>
  <c r="I21" i="1" l="1"/>
  <c r="F20" i="1"/>
  <c r="G20" i="1" s="1"/>
  <c r="I16" i="1"/>
  <c r="E18" i="1"/>
  <c r="E21" i="1"/>
  <c r="E22" i="1"/>
  <c r="I22" i="1"/>
  <c r="G21" i="1"/>
  <c r="I26" i="1"/>
  <c r="G16" i="1"/>
  <c r="G17" i="1"/>
  <c r="E27" i="1"/>
  <c r="E17" i="1"/>
  <c r="I27" i="1"/>
  <c r="E24" i="1"/>
  <c r="H15" i="1"/>
  <c r="I15" i="1" s="1"/>
  <c r="D20" i="1"/>
  <c r="E20" i="1" s="1"/>
  <c r="D23" i="1"/>
  <c r="G27" i="1"/>
  <c r="H23" i="1"/>
  <c r="F23" i="1"/>
  <c r="I25" i="1"/>
  <c r="I28" i="1"/>
  <c r="F15" i="1"/>
  <c r="I18" i="1"/>
  <c r="C15" i="1"/>
  <c r="E26" i="1"/>
  <c r="C23" i="1"/>
  <c r="C19" i="1" s="1"/>
  <c r="C29" i="1" s="1"/>
  <c r="D15" i="1"/>
  <c r="D29" i="1" s="1"/>
  <c r="G26" i="1"/>
  <c r="D19" i="1"/>
  <c r="F19" i="1"/>
  <c r="I17" i="1"/>
  <c r="E25" i="1"/>
  <c r="H20" i="1"/>
  <c r="G25" i="1"/>
  <c r="I24" i="1"/>
  <c r="G22" i="1"/>
  <c r="E16" i="1"/>
  <c r="E15" i="1" l="1"/>
  <c r="G23" i="1"/>
  <c r="G19" i="1"/>
  <c r="E23" i="1"/>
  <c r="I23" i="1"/>
  <c r="E29" i="1"/>
  <c r="E19" i="1"/>
  <c r="I20" i="1"/>
  <c r="H19" i="1"/>
  <c r="F29" i="1"/>
  <c r="G29" i="1" s="1"/>
  <c r="I19" i="1" l="1"/>
  <c r="H29" i="1"/>
  <c r="I29" i="1" s="1"/>
</calcChain>
</file>

<file path=xl/sharedStrings.xml><?xml version="1.0" encoding="utf-8"?>
<sst xmlns="http://schemas.openxmlformats.org/spreadsheetml/2006/main" count="31" uniqueCount="31">
  <si>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</si>
  <si>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</si>
  <si>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</si>
  <si>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</si>
  <si>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</si>
  <si>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</si>
  <si>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</si>
  <si>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</si>
  <si>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</si>
  <si>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</t>
  </si>
  <si>
    <t>EJECUTADO DE ENERO A MARZO</t>
  </si>
  <si>
    <t>% EJECUCIÓN
ENERO A MARZO</t>
  </si>
  <si>
    <t>EJECUTADO DE ENERO A JUNIO</t>
  </si>
  <si>
    <t>% EJECUCIÓN DE ENERO A JUNIO</t>
  </si>
  <si>
    <t>EJECUTADO DE ENERO A SEPTIEMBRE</t>
  </si>
  <si>
    <t>% EJECUCIÓN DE ENERO A SEPTIEMBRE</t>
  </si>
  <si>
    <t>INGRESOS CORRIENTES U OPERACIONALES</t>
  </si>
  <si>
    <t>Cuota de Fomento</t>
  </si>
  <si>
    <t xml:space="preserve">Cuota de Vigencias anteriores </t>
  </si>
  <si>
    <t>Superávit</t>
  </si>
  <si>
    <t>INGRESOS RECURSOS DE CAPITAL O  NO OPERACIONALES</t>
  </si>
  <si>
    <t>Ingresos Financieros</t>
  </si>
  <si>
    <t>Rendimientos Financieros FNP</t>
  </si>
  <si>
    <t>Rendimientos Financieros PPC</t>
  </si>
  <si>
    <t xml:space="preserve">OTROS INGRESOS </t>
  </si>
  <si>
    <t>Ventas Programa PPC</t>
  </si>
  <si>
    <t>Financieros FNP</t>
  </si>
  <si>
    <t>Financieros PPC</t>
  </si>
  <si>
    <t>Extraordinarios FNP</t>
  </si>
  <si>
    <t>Programas y proyectos FNP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</si>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</sst>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9" fontId="2" fillId="0" borderId="0" xfId="2" applyFont="1"/>
    <xf numFmtId="9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3" applyFont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10" fontId="5" fillId="0" borderId="0" xfId="2" applyNumberFormat="1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14" fontId="3" fillId="0" borderId="0" xfId="3" applyNumberFormat="1" applyFont="1" applyAlignment="1">
      <alignment vertical="center" wrapText="1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5" fillId="0" borderId="0" xfId="3" applyFont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9" fontId="6" fillId="4" borderId="9" xfId="2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10" fontId="6" fillId="5" borderId="9" xfId="2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165" fontId="6" fillId="3" borderId="12" xfId="4" applyNumberFormat="1" applyFont="1" applyFill="1" applyBorder="1" applyAlignment="1">
      <alignment vertical="center" wrapText="1"/>
    </xf>
    <xf numFmtId="10" fontId="6" fillId="3" borderId="12" xfId="2" applyNumberFormat="1" applyFont="1" applyFill="1" applyBorder="1" applyAlignment="1">
      <alignment horizontal="center" vertical="center" wrapText="1"/>
    </xf>
    <xf numFmtId="166" fontId="6" fillId="3" borderId="12" xfId="1" applyNumberFormat="1" applyFont="1" applyFill="1" applyBorder="1" applyAlignment="1">
      <alignment vertical="center" wrapText="1"/>
    </xf>
    <xf numFmtId="164" fontId="6" fillId="3" borderId="12" xfId="4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165" fontId="7" fillId="0" borderId="12" xfId="4" applyNumberFormat="1" applyFont="1" applyBorder="1" applyAlignment="1">
      <alignment horizontal="center" vertical="center" wrapText="1"/>
    </xf>
    <xf numFmtId="10" fontId="7" fillId="2" borderId="12" xfId="2" applyNumberFormat="1" applyFont="1" applyFill="1" applyBorder="1" applyAlignment="1">
      <alignment horizontal="center" vertical="center" wrapText="1"/>
    </xf>
    <xf numFmtId="166" fontId="7" fillId="0" borderId="12" xfId="1" applyNumberFormat="1" applyFont="1" applyBorder="1" applyAlignment="1">
      <alignment horizontal="center" vertical="center" wrapText="1"/>
    </xf>
    <xf numFmtId="9" fontId="7" fillId="2" borderId="12" xfId="2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165" fontId="7" fillId="3" borderId="12" xfId="0" applyNumberFormat="1" applyFont="1" applyFill="1" applyBorder="1"/>
    <xf numFmtId="10" fontId="7" fillId="3" borderId="12" xfId="2" applyNumberFormat="1" applyFont="1" applyFill="1" applyBorder="1" applyAlignment="1">
      <alignment horizontal="center"/>
    </xf>
    <xf numFmtId="166" fontId="7" fillId="3" borderId="12" xfId="1" applyNumberFormat="1" applyFont="1" applyFill="1" applyBorder="1"/>
    <xf numFmtId="9" fontId="7" fillId="3" borderId="12" xfId="2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10" fontId="7" fillId="3" borderId="12" xfId="2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166" fontId="7" fillId="0" borderId="12" xfId="1" applyNumberFormat="1" applyFont="1" applyBorder="1" applyAlignment="1">
      <alignment vertical="center" wrapText="1"/>
    </xf>
    <xf numFmtId="9" fontId="6" fillId="3" borderId="12" xfId="2" applyFont="1" applyFill="1" applyBorder="1" applyAlignment="1">
      <alignment horizontal="center" vertical="center" wrapText="1"/>
    </xf>
    <xf numFmtId="0" fontId="6" fillId="3" borderId="13" xfId="0" applyFont="1" applyFill="1" applyBorder="1"/>
    <xf numFmtId="164" fontId="6" fillId="3" borderId="12" xfId="4" applyFont="1" applyFill="1" applyBorder="1"/>
    <xf numFmtId="10" fontId="6" fillId="3" borderId="12" xfId="2" applyNumberFormat="1" applyFont="1" applyFill="1" applyBorder="1" applyAlignment="1">
      <alignment horizontal="center"/>
    </xf>
    <xf numFmtId="166" fontId="6" fillId="3" borderId="12" xfId="1" applyNumberFormat="1" applyFont="1" applyFill="1" applyBorder="1"/>
  </cellXfs>
  <cellStyles count="5">
    <cellStyle name="Millares" xfId="1" builtinId="3"/>
    <cellStyle name="Millares 2 2" xfId="4" xr:uid="{FA71031B-4082-4EA3-9C6E-E922F3A3736D}"/>
    <cellStyle name="Normal" xfId="0" builtinId="0"/>
    <cellStyle name="Normal 2 2" xfId="3" xr:uid="{BD52EC15-9A61-4BE0-9978-DA1CBBA8C8C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64FC098-4D33-4530-BDF4-3B0B8EF7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19907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0</xdr:colOff>
      <xdr:row>0</xdr:row>
      <xdr:rowOff>190500</xdr:rowOff>
    </xdr:from>
    <xdr:to>
      <xdr:col>9</xdr:col>
      <xdr:colOff>689585</xdr:colOff>
      <xdr:row>6</xdr:row>
      <xdr:rowOff>32240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BD8CA8-F5AD-4E30-B06A-C74C9328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67860" y="175260"/>
          <a:ext cx="689585" cy="93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s%20acuerdos%207-8%202025.xlsx" TargetMode="External"/><Relationship Id="rId2" Type="http://schemas.openxmlformats.org/officeDocument/2006/relationships/externalLinkPath" Target="file:///Y:\A&#241;o%202025\Acuerdos%20presupuestales\Definitivos\Anexos%20acuerdos%207-8%202025.xlsx" TargetMode="External"/><Relationship Id="rId1" Type="http://schemas.openxmlformats.org/officeDocument/2006/relationships/externalLinkPath" Target="/A&#241;o%202025/Acuerdos%20presupuestales/Definitivos/Anexos%20acuerdos%207-8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A&#241;o%202010/PTO%20FONDO%202010/Presupuesto%202010%20versi&#243;n%203/PRESUPUESTO%2010%203a%20%20versi&#243;n.xls" TargetMode="External"/><Relationship Id="rId1" Type="http://schemas.openxmlformats.org/officeDocument/2006/relationships/externalLinkPath" Target="/PORCICOL/Administrativa/A&#241;o%202010/PTO%20FONDO%202010/Presupuesto%202010%20versi&#243;n%203/PRESUPUESTO%2010%203a%20%20versi&#243;n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JefeControlRegional/Presupuesto%202008/Presupuesto%202008.xls" TargetMode="External"/><Relationship Id="rId1" Type="http://schemas.openxmlformats.org/officeDocument/2006/relationships/externalLinkPath" Target="/PORCICOL/Administrativa/JefeControlRegional/Presupuesto%202008/Presupuesto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CONTABILIDAD/ANEXO%20CIERRE%20DE%20INGRESOS%202010.xls" TargetMode="External"/><Relationship Id="rId1" Type="http://schemas.openxmlformats.org/officeDocument/2006/relationships/externalLinkPath" Target="/PORCICOL/Administrativa/CONTABILIDAD/ANEXO%20CIERRE%20DE%20INGRESOS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A&#241;o%202010/A&#241;o%202010/MANEJO%20PTO%202010/PRESUPUESTO%20INGRESOS%20ESTIMADO%202010.xls" TargetMode="External"/><Relationship Id="rId1" Type="http://schemas.openxmlformats.org/officeDocument/2006/relationships/externalLinkPath" Target="/PORCICOL/Administrativa/A&#241;o%202010/A&#241;o%202010/MANEJO%20PTO%202010/PRESUPUESTO%20INGRESOS%20ESTIMAD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2011/Presentaciones/COMITES%20PPC/DESPACHOS%20BIOLOGICO%202011.xls" TargetMode="External"/><Relationship Id="rId1" Type="http://schemas.openxmlformats.org/officeDocument/2006/relationships/externalLinkPath" Target="/PORCICOL/Administrativa/2011/Presentaciones/COMITES%20PPC/DESPACHOS%20BIOLOGICO%202011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Documents%20and%20Settings/PatriciaMart&#237;nez/Configuraci&#243;n%20local/Archivos%20temporales%20de%20Internet/Content.Outlook/RD6RDTKZ/A&#241;o%202008/Presupuesto%202009/nomina%202009%20ppc.xls" TargetMode="External"/><Relationship Id="rId1" Type="http://schemas.openxmlformats.org/officeDocument/2006/relationships/externalLinkPath" Target="/PORCICOL/Administrativa/Documents%20and%20Settings/PatriciaMart&#237;nez/Configuraci&#243;n%20local/Archivos%20temporales%20de%20Internet/Content.Outlook/RD6RDTKZ/A&#241;o%202008/Presupuesto%202009/nomina%202009%20pp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proyec cabezas"/>
      <sheetName val="Anexo No. 1 Regionaliza Recaudo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5 Planta y Equipo sena"/>
      <sheetName val="Anexo 5 Planta y Equipo sen dif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"/>
      <sheetName val="INGRESO NETO"/>
      <sheetName val="CONCILIACIÓN INGRESOS"/>
      <sheetName val="Ventas EPPC"/>
      <sheetName val="Anexo Ingresos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8">
          <cell r="G18">
            <v>98033567632</v>
          </cell>
        </row>
        <row r="19">
          <cell r="G19">
            <v>1109773135</v>
          </cell>
        </row>
        <row r="20">
          <cell r="G20">
            <v>38876773997</v>
          </cell>
        </row>
        <row r="24">
          <cell r="G24">
            <v>1293060777.1658757</v>
          </cell>
        </row>
        <row r="25">
          <cell r="G25">
            <v>719224915.98487711</v>
          </cell>
        </row>
        <row r="27">
          <cell r="G27">
            <v>794288493.60000002</v>
          </cell>
        </row>
        <row r="28">
          <cell r="G28">
            <v>108005735.5</v>
          </cell>
        </row>
        <row r="29">
          <cell r="G29">
            <v>5654863</v>
          </cell>
        </row>
        <row r="30">
          <cell r="G30">
            <v>216061912</v>
          </cell>
        </row>
        <row r="31">
          <cell r="G31">
            <v>484200000</v>
          </cell>
        </row>
      </sheetData>
      <sheetData sheetId="41">
        <row r="12">
          <cell r="U12">
            <v>22015372168</v>
          </cell>
          <cell r="V12">
            <v>23158195014</v>
          </cell>
          <cell r="Y12">
            <v>70926151143</v>
          </cell>
        </row>
        <row r="16">
          <cell r="U16">
            <v>309517300</v>
          </cell>
          <cell r="V16">
            <v>116618297</v>
          </cell>
          <cell r="Y16">
            <v>467402263</v>
          </cell>
        </row>
        <row r="20">
          <cell r="U20">
            <v>0</v>
          </cell>
          <cell r="Y20">
            <v>2538516571</v>
          </cell>
        </row>
        <row r="27">
          <cell r="U27">
            <v>385419190</v>
          </cell>
          <cell r="V27">
            <v>376588736</v>
          </cell>
          <cell r="Y27">
            <v>1173452607</v>
          </cell>
        </row>
        <row r="28">
          <cell r="U28">
            <v>289788891</v>
          </cell>
          <cell r="V28">
            <v>295805470</v>
          </cell>
          <cell r="Y28">
            <v>882497874</v>
          </cell>
        </row>
        <row r="31">
          <cell r="U31">
            <v>149783086</v>
          </cell>
          <cell r="V31">
            <v>204917278</v>
          </cell>
          <cell r="Y31">
            <v>555205565</v>
          </cell>
        </row>
        <row r="32">
          <cell r="U32">
            <v>31129764</v>
          </cell>
          <cell r="V32">
            <v>44104561</v>
          </cell>
          <cell r="Y32">
            <v>127975671</v>
          </cell>
        </row>
        <row r="33">
          <cell r="U33">
            <v>32333</v>
          </cell>
          <cell r="V33">
            <v>46692</v>
          </cell>
          <cell r="Y33">
            <v>132858</v>
          </cell>
        </row>
        <row r="34">
          <cell r="U34">
            <v>21904103</v>
          </cell>
          <cell r="V34">
            <v>160660153</v>
          </cell>
          <cell r="Y34">
            <v>254868909</v>
          </cell>
        </row>
        <row r="36">
          <cell r="Y36">
            <v>219928428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ersión total en programas"/>
      <sheetName val="Anexo 1 Minagricultura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greso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ersión total en program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 Minagricultur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B19">
            <v>595216053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S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 Minagricultur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5469-308F-448D-80C9-55E4E3F14DD4}">
  <sheetPr>
    <tabColor theme="7" tint="0.39997558519241921"/>
    <pageSetUpPr fitToPage="1"/>
  </sheetPr>
  <dimension ref="B1:I29"/>
  <sheetViews>
    <sheetView showGridLines="0" tabSelected="1" zoomScale="80" zoomScaleNormal="80" workbookViewId="0">
      <pane xSplit="2" ySplit="14" topLeftCell="C15" activePane="bottomRight" state="frozen"/>
      <selection activeCell="F99" sqref="F99"/>
      <selection pane="topRight" activeCell="F99" sqref="F99"/>
      <selection pane="bottomLeft" activeCell="F99" sqref="F99"/>
      <selection pane="bottomRight" activeCell="B9" sqref="B9"/>
    </sheetView>
  </sheetViews>
  <sheetFormatPr baseColWidth="10" defaultColWidth="11.44140625" defaultRowHeight="13.2" x14ac:dyDescent="0.25"/>
  <cols>
    <col min="1" max="1" width="8.5546875" style="1" customWidth="1"/>
    <col min="2" max="2" width="60.6640625" style="1" customWidth="1"/>
    <col min="3" max="3" width="24.44140625" style="1" customWidth="1"/>
    <col min="4" max="4" width="23.6640625" style="1" customWidth="1"/>
    <col min="5" max="5" width="18.109375" style="2" customWidth="1"/>
    <col min="6" max="6" width="21.44140625" style="1" customWidth="1"/>
    <col min="7" max="7" width="18.109375" style="3" customWidth="1"/>
    <col min="8" max="8" width="18.109375" style="1" customWidth="1"/>
    <col min="9" max="9" width="18.109375" style="4" customWidth="1"/>
    <col min="10" max="10" width="32" style="1" customWidth="1"/>
    <col min="11" max="16384" width="11.44140625" style="1"/>
  </cols>
  <sheetData>
    <row r="1" spans="2:9" ht="13.8" thickBot="1" x14ac:dyDescent="0.3"/>
    <row r="2" spans="2:9" ht="15" customHeight="1" x14ac:dyDescent="0.25">
      <c r="B2" s="5" t="s">
        <v>0</v>
      </c>
      <c r="C2" s="6"/>
      <c r="D2" s="6"/>
      <c r="E2" s="6"/>
      <c r="F2" s="6"/>
      <c r="G2" s="6"/>
      <c r="H2" s="6"/>
      <c r="I2" s="6"/>
    </row>
    <row r="3" spans="2:9" x14ac:dyDescent="0.25">
      <c r="B3" s="7"/>
      <c r="C3" s="8"/>
      <c r="D3" s="8"/>
      <c r="E3" s="8"/>
      <c r="F3" s="8"/>
      <c r="G3" s="8"/>
      <c r="H3" s="8"/>
      <c r="I3" s="8"/>
    </row>
    <row r="4" spans="2:9" x14ac:dyDescent="0.25">
      <c r="B4" s="7"/>
      <c r="C4" s="8"/>
      <c r="D4" s="8"/>
      <c r="E4" s="8"/>
      <c r="F4" s="8"/>
      <c r="G4" s="8"/>
      <c r="H4" s="8"/>
      <c r="I4" s="8"/>
    </row>
    <row r="5" spans="2:9" ht="13.8" thickBot="1" x14ac:dyDescent="0.3">
      <c r="B5" s="9"/>
      <c r="C5" s="10"/>
      <c r="D5" s="10"/>
      <c r="E5" s="10"/>
      <c r="F5" s="10"/>
      <c r="G5" s="10"/>
      <c r="H5" s="10"/>
      <c r="I5" s="10"/>
    </row>
    <row r="6" spans="2:9" ht="15.75" customHeight="1" thickBot="1" x14ac:dyDescent="0.3">
      <c r="B6" s="11" t="s">
        <v>1</v>
      </c>
      <c r="C6" s="12"/>
      <c r="D6" s="12"/>
      <c r="E6" s="12"/>
      <c r="F6" s="12"/>
      <c r="G6" s="12"/>
      <c r="H6" s="12"/>
      <c r="I6" s="12"/>
    </row>
    <row r="7" spans="2:9" x14ac:dyDescent="0.25">
      <c r="B7" s="13"/>
      <c r="C7" s="13"/>
      <c r="D7" s="13"/>
      <c r="E7" s="13"/>
      <c r="F7" s="13"/>
      <c r="G7" s="13"/>
      <c r="H7" s="13"/>
      <c r="I7" s="13"/>
    </row>
    <row r="8" spans="2:9" ht="12.75" customHeight="1" x14ac:dyDescent="0.25">
      <c r="B8" s="15" t="s">
        <v>2</v>
      </c>
      <c r="C8" s="16" t="s">
        <v>3</v>
      </c>
      <c r="D8" s="16"/>
      <c r="E8" s="15"/>
      <c r="F8" s="15"/>
      <c r="G8" s="17"/>
      <c r="H8" s="15"/>
      <c r="I8" s="18"/>
    </row>
    <row r="9" spans="2:9" x14ac:dyDescent="0.25">
      <c r="B9" s="15" t="s">
        <v>4</v>
      </c>
      <c r="C9" s="19">
        <v>2025</v>
      </c>
      <c r="E9" s="15"/>
      <c r="F9" s="15"/>
      <c r="G9" s="17"/>
      <c r="H9" s="15"/>
      <c r="I9" s="18"/>
    </row>
    <row r="10" spans="2:9" x14ac:dyDescent="0.25">
      <c r="B10" s="15" t="s">
        <v>5</v>
      </c>
      <c r="C10" s="20">
        <v>45747</v>
      </c>
      <c r="E10" s="15"/>
      <c r="F10" s="15"/>
      <c r="G10" s="17"/>
      <c r="H10" s="15"/>
      <c r="I10" s="18"/>
    </row>
    <row r="11" spans="2:9" x14ac:dyDescent="0.25">
      <c r="D11" s="21"/>
      <c r="E11" s="1"/>
      <c r="G11" s="22"/>
    </row>
    <row r="12" spans="2:9" x14ac:dyDescent="0.25">
      <c r="B12" s="23" t="s">
        <v>6</v>
      </c>
      <c r="C12" s="23"/>
      <c r="D12" s="23"/>
      <c r="E12" s="23"/>
      <c r="F12" s="23"/>
      <c r="G12" s="23"/>
      <c r="H12" s="23"/>
      <c r="I12" s="23"/>
    </row>
    <row r="13" spans="2:9" ht="12" customHeight="1" thickBot="1" x14ac:dyDescent="0.3">
      <c r="B13" s="24" t="s">
        <v>7</v>
      </c>
      <c r="C13" s="24"/>
      <c r="D13" s="24"/>
      <c r="E13" s="24"/>
      <c r="F13" s="24"/>
      <c r="G13" s="24"/>
      <c r="H13" s="24"/>
      <c r="I13" s="24"/>
    </row>
    <row r="14" spans="2:9" ht="36.75" customHeight="1" thickBot="1" x14ac:dyDescent="0.3">
      <c r="B14" s="25" t="s">
        <v>8</v>
      </c>
      <c r="C14" s="25" t="s">
        <v>9</v>
      </c>
      <c r="D14" s="25" t="s">
        <v>10</v>
      </c>
      <c r="E14" s="25" t="s">
        <v>11</v>
      </c>
      <c r="F14" s="26" t="s">
        <v>12</v>
      </c>
      <c r="G14" s="27" t="s">
        <v>13</v>
      </c>
      <c r="H14" s="28" t="s">
        <v>14</v>
      </c>
      <c r="I14" s="29" t="s">
        <v>15</v>
      </c>
    </row>
    <row r="15" spans="2:9" ht="15.75" customHeight="1" x14ac:dyDescent="0.25">
      <c r="B15" s="30" t="s">
        <v>16</v>
      </c>
      <c r="C15" s="31">
        <f>SUM(C16:C18)</f>
        <v>138020114764</v>
      </c>
      <c r="D15" s="31">
        <f>SUM(D16:D18)</f>
        <v>22324889468</v>
      </c>
      <c r="E15" s="32">
        <f>+D15/C15</f>
        <v>0.16175098467475724</v>
      </c>
      <c r="F15" s="33">
        <f>SUM(F16:F18)</f>
        <v>45599702779</v>
      </c>
      <c r="G15" s="34"/>
      <c r="H15" s="33">
        <f>SUM(H16:H18)</f>
        <v>73932069977</v>
      </c>
      <c r="I15" s="32">
        <f t="shared" ref="I15" si="0">+H15/C15</f>
        <v>0.53566155993578279</v>
      </c>
    </row>
    <row r="16" spans="2:9" x14ac:dyDescent="0.25">
      <c r="B16" s="35" t="s">
        <v>17</v>
      </c>
      <c r="C16" s="36">
        <f>+'[1]Anexo No. 13 Sgto Trimes'!G18</f>
        <v>98033567632</v>
      </c>
      <c r="D16" s="36">
        <f>+'[1]INGRESO NETO'!U12</f>
        <v>22015372168</v>
      </c>
      <c r="E16" s="37">
        <f t="shared" ref="E16:E29" si="1">+D16/C16</f>
        <v>0.22456973361044721</v>
      </c>
      <c r="F16" s="38">
        <f>+'[1]INGRESO NETO'!U12+'[1]INGRESO NETO'!V12</f>
        <v>45173567182</v>
      </c>
      <c r="G16" s="39">
        <f>+F16/C16</f>
        <v>0.46079693183842163</v>
      </c>
      <c r="H16" s="38">
        <f>+'[1]INGRESO NETO'!Y12</f>
        <v>70926151143</v>
      </c>
      <c r="I16" s="37">
        <f>+H16/C16</f>
        <v>0.72348842193771568</v>
      </c>
    </row>
    <row r="17" spans="2:9" ht="15.75" customHeight="1" x14ac:dyDescent="0.25">
      <c r="B17" s="35" t="s">
        <v>18</v>
      </c>
      <c r="C17" s="36">
        <f>+'[1]Anexo No. 13 Sgto Trimes'!G19</f>
        <v>1109773135</v>
      </c>
      <c r="D17" s="36">
        <f>+'[1]INGRESO NETO'!U16</f>
        <v>309517300</v>
      </c>
      <c r="E17" s="37">
        <f t="shared" si="1"/>
        <v>0.27890141709007943</v>
      </c>
      <c r="F17" s="38">
        <f>+'[1]INGRESO NETO'!U16+'[1]INGRESO NETO'!V16</f>
        <v>426135597</v>
      </c>
      <c r="G17" s="39">
        <f t="shared" ref="G17:G29" si="2">+F17/C17</f>
        <v>0.38398442308661579</v>
      </c>
      <c r="H17" s="38">
        <f>+'[1]INGRESO NETO'!Y16</f>
        <v>467402263</v>
      </c>
      <c r="I17" s="37">
        <f t="shared" ref="I17:I29" si="3">+H17/C17</f>
        <v>0.42116919959501453</v>
      </c>
    </row>
    <row r="18" spans="2:9" ht="15.75" customHeight="1" x14ac:dyDescent="0.25">
      <c r="B18" s="35" t="s">
        <v>19</v>
      </c>
      <c r="C18" s="36">
        <f>+'[1]Anexo No. 13 Sgto Trimes'!G20</f>
        <v>38876773997</v>
      </c>
      <c r="D18" s="36">
        <f>+'[1]INGRESO NETO'!U20</f>
        <v>0</v>
      </c>
      <c r="E18" s="37">
        <f t="shared" si="1"/>
        <v>0</v>
      </c>
      <c r="F18" s="38"/>
      <c r="G18" s="39">
        <f t="shared" si="2"/>
        <v>0</v>
      </c>
      <c r="H18" s="38">
        <f>+'[1]INGRESO NETO'!Y20</f>
        <v>2538516571</v>
      </c>
      <c r="I18" s="37">
        <f t="shared" si="3"/>
        <v>6.5296481935355269E-2</v>
      </c>
    </row>
    <row r="19" spans="2:9" ht="29.55" customHeight="1" x14ac:dyDescent="0.25">
      <c r="B19" s="40" t="s">
        <v>20</v>
      </c>
      <c r="C19" s="41">
        <f>+C20+C23</f>
        <v>3620496697.2507524</v>
      </c>
      <c r="D19" s="41">
        <f>+D20+D23</f>
        <v>878057367</v>
      </c>
      <c r="E19" s="42">
        <f t="shared" si="1"/>
        <v>0.24252400718021883</v>
      </c>
      <c r="F19" s="43">
        <f>+F20+F23</f>
        <v>1960180257</v>
      </c>
      <c r="G19" s="44">
        <f t="shared" si="2"/>
        <v>0.54141197214417447</v>
      </c>
      <c r="H19" s="43">
        <f>+H20+H23</f>
        <v>3214061912</v>
      </c>
      <c r="I19" s="42">
        <f t="shared" si="3"/>
        <v>0.8877406004652949</v>
      </c>
    </row>
    <row r="20" spans="2:9" ht="15.75" customHeight="1" x14ac:dyDescent="0.25">
      <c r="B20" s="45" t="s">
        <v>21</v>
      </c>
      <c r="C20" s="31">
        <f>SUM(C21:C22)</f>
        <v>2012285693.1507528</v>
      </c>
      <c r="D20" s="31">
        <f>SUM(D21:D22)</f>
        <v>675208081</v>
      </c>
      <c r="E20" s="46">
        <f t="shared" si="1"/>
        <v>0.33554285223923019</v>
      </c>
      <c r="F20" s="33">
        <f>SUM(F21:F22)</f>
        <v>1347602287</v>
      </c>
      <c r="G20" s="44">
        <f t="shared" si="2"/>
        <v>0.66968735681362457</v>
      </c>
      <c r="H20" s="33">
        <f>SUM(H21:H22)</f>
        <v>2055950481</v>
      </c>
      <c r="I20" s="46">
        <f t="shared" si="3"/>
        <v>1.0216990996844384</v>
      </c>
    </row>
    <row r="21" spans="2:9" ht="15.75" customHeight="1" x14ac:dyDescent="0.25">
      <c r="B21" s="47" t="s">
        <v>22</v>
      </c>
      <c r="C21" s="36">
        <f>+'[1]Anexo No. 13 Sgto Trimes'!G24</f>
        <v>1293060777.1658757</v>
      </c>
      <c r="D21" s="36">
        <f>+'[1]INGRESO NETO'!U27</f>
        <v>385419190</v>
      </c>
      <c r="E21" s="37">
        <f t="shared" si="1"/>
        <v>0.29806734285511305</v>
      </c>
      <c r="F21" s="48">
        <f>+'[1]INGRESO NETO'!U27+'[1]INGRESO NETO'!V27</f>
        <v>762007926</v>
      </c>
      <c r="G21" s="39">
        <f t="shared" si="2"/>
        <v>0.58930557592982236</v>
      </c>
      <c r="H21" s="48">
        <f>+'[1]INGRESO NETO'!Y27</f>
        <v>1173452607</v>
      </c>
      <c r="I21" s="37">
        <f t="shared" si="3"/>
        <v>0.90749996266375643</v>
      </c>
    </row>
    <row r="22" spans="2:9" ht="15.75" customHeight="1" x14ac:dyDescent="0.25">
      <c r="B22" s="47" t="s">
        <v>23</v>
      </c>
      <c r="C22" s="36">
        <f>+'[1]Anexo No. 13 Sgto Trimes'!G25</f>
        <v>719224915.98487711</v>
      </c>
      <c r="D22" s="36">
        <f>+'[1]INGRESO NETO'!U28</f>
        <v>289788891</v>
      </c>
      <c r="E22" s="37">
        <f t="shared" si="1"/>
        <v>0.40291831464594768</v>
      </c>
      <c r="F22" s="48">
        <f>+'[1]INGRESO NETO'!U28+'[1]INGRESO NETO'!V28</f>
        <v>585594361</v>
      </c>
      <c r="G22" s="39">
        <f t="shared" si="2"/>
        <v>0.81420199437628082</v>
      </c>
      <c r="H22" s="48">
        <f>+'[1]INGRESO NETO'!Y28</f>
        <v>882497874</v>
      </c>
      <c r="I22" s="37">
        <f t="shared" si="3"/>
        <v>1.2270123773333736</v>
      </c>
    </row>
    <row r="23" spans="2:9" s="14" customFormat="1" ht="15.75" customHeight="1" x14ac:dyDescent="0.2">
      <c r="B23" s="40" t="s">
        <v>24</v>
      </c>
      <c r="C23" s="31">
        <f>SUM(C24:C28)</f>
        <v>1608211004.0999999</v>
      </c>
      <c r="D23" s="31">
        <f>SUM(D24:D28)</f>
        <v>202849286</v>
      </c>
      <c r="E23" s="32">
        <f t="shared" si="1"/>
        <v>0.12613350206089416</v>
      </c>
      <c r="F23" s="33">
        <f>SUM(F24:F28)</f>
        <v>612577970</v>
      </c>
      <c r="G23" s="49">
        <f t="shared" si="2"/>
        <v>0.38090646590421501</v>
      </c>
      <c r="H23" s="33">
        <f>SUM(H24:H28)</f>
        <v>1158111431</v>
      </c>
      <c r="I23" s="32">
        <f t="shared" si="3"/>
        <v>0.72012405589035977</v>
      </c>
    </row>
    <row r="24" spans="2:9" ht="15.75" customHeight="1" x14ac:dyDescent="0.25">
      <c r="B24" s="47" t="s">
        <v>25</v>
      </c>
      <c r="C24" s="36">
        <f>+'[1]Anexo No. 13 Sgto Trimes'!G27</f>
        <v>794288493.60000002</v>
      </c>
      <c r="D24" s="36">
        <f>+'[1]INGRESO NETO'!U31</f>
        <v>149783086</v>
      </c>
      <c r="E24" s="37">
        <f t="shared" si="1"/>
        <v>0.18857516784755296</v>
      </c>
      <c r="F24" s="48">
        <f>+'[1]INGRESO NETO'!U31+'[1]INGRESO NETO'!V31</f>
        <v>354700364</v>
      </c>
      <c r="G24" s="39">
        <f t="shared" si="2"/>
        <v>0.44656364388758907</v>
      </c>
      <c r="H24" s="48">
        <f>+'[1]INGRESO NETO'!Y31</f>
        <v>555205565</v>
      </c>
      <c r="I24" s="37">
        <f t="shared" si="3"/>
        <v>0.6989973661630291</v>
      </c>
    </row>
    <row r="25" spans="2:9" ht="15.75" customHeight="1" x14ac:dyDescent="0.25">
      <c r="B25" s="47" t="s">
        <v>26</v>
      </c>
      <c r="C25" s="36">
        <f>+'[1]Anexo No. 13 Sgto Trimes'!G28</f>
        <v>108005735.5</v>
      </c>
      <c r="D25" s="36">
        <f>+'[1]INGRESO NETO'!U32</f>
        <v>31129764</v>
      </c>
      <c r="E25" s="37">
        <f t="shared" si="1"/>
        <v>0.28822324903291824</v>
      </c>
      <c r="F25" s="48">
        <f>+'[1]INGRESO NETO'!U32+'[1]INGRESO NETO'!V32</f>
        <v>75234325</v>
      </c>
      <c r="G25" s="39">
        <f t="shared" si="2"/>
        <v>0.69657712761004253</v>
      </c>
      <c r="H25" s="48">
        <f>+'[1]INGRESO NETO'!Y32</f>
        <v>127975671</v>
      </c>
      <c r="I25" s="37">
        <f t="shared" si="3"/>
        <v>1.184896990956559</v>
      </c>
    </row>
    <row r="26" spans="2:9" ht="15.75" customHeight="1" x14ac:dyDescent="0.25">
      <c r="B26" s="47" t="s">
        <v>27</v>
      </c>
      <c r="C26" s="36">
        <f>+'[1]Anexo No. 13 Sgto Trimes'!G29</f>
        <v>5654863</v>
      </c>
      <c r="D26" s="36">
        <f>+'[1]INGRESO NETO'!U33</f>
        <v>32333</v>
      </c>
      <c r="E26" s="37">
        <f t="shared" si="1"/>
        <v>5.717733568434814E-3</v>
      </c>
      <c r="F26" s="48">
        <f>+'[1]INGRESO NETO'!U33+'[1]INGRESO NETO'!V33</f>
        <v>79025</v>
      </c>
      <c r="G26" s="39">
        <f t="shared" si="2"/>
        <v>1.3974697530249628E-2</v>
      </c>
      <c r="H26" s="48">
        <f>+'[1]INGRESO NETO'!Y33</f>
        <v>132858</v>
      </c>
      <c r="I26" s="37">
        <f t="shared" si="3"/>
        <v>2.3494468389419869E-2</v>
      </c>
    </row>
    <row r="27" spans="2:9" ht="15.75" customHeight="1" x14ac:dyDescent="0.25">
      <c r="B27" s="47" t="s">
        <v>28</v>
      </c>
      <c r="C27" s="36">
        <f>+'[1]Anexo No. 13 Sgto Trimes'!G30</f>
        <v>216061912</v>
      </c>
      <c r="D27" s="36">
        <f>+'[1]INGRESO NETO'!U34</f>
        <v>21904103</v>
      </c>
      <c r="E27" s="37">
        <f t="shared" si="1"/>
        <v>0.10137882608388654</v>
      </c>
      <c r="F27" s="48">
        <f>+'[1]INGRESO NETO'!U34+'[1]INGRESO NETO'!V34</f>
        <v>182564256</v>
      </c>
      <c r="G27" s="39">
        <f t="shared" si="2"/>
        <v>0.84496269754384101</v>
      </c>
      <c r="H27" s="48">
        <f>+'[1]INGRESO NETO'!Y34</f>
        <v>254868909</v>
      </c>
      <c r="I27" s="37">
        <f t="shared" si="3"/>
        <v>1.1796105414451761</v>
      </c>
    </row>
    <row r="28" spans="2:9" ht="15.75" customHeight="1" x14ac:dyDescent="0.25">
      <c r="B28" s="47" t="s">
        <v>29</v>
      </c>
      <c r="C28" s="36">
        <f>+'[1]Anexo No. 13 Sgto Trimes'!G31</f>
        <v>484200000</v>
      </c>
      <c r="D28" s="36">
        <f>+'[1]INGRESO NETO'!U35</f>
        <v>0</v>
      </c>
      <c r="E28" s="37">
        <v>0</v>
      </c>
      <c r="F28" s="48">
        <f>+'[1]INGRESO NETO'!U35+'[1]INGRESO NETO'!V35</f>
        <v>0</v>
      </c>
      <c r="G28" s="39">
        <v>0</v>
      </c>
      <c r="H28" s="48">
        <f>+'[1]INGRESO NETO'!Y36</f>
        <v>219928428</v>
      </c>
      <c r="I28" s="37">
        <f t="shared" si="3"/>
        <v>0.45420988847583643</v>
      </c>
    </row>
    <row r="29" spans="2:9" ht="15.75" customHeight="1" x14ac:dyDescent="0.25">
      <c r="B29" s="50" t="s">
        <v>30</v>
      </c>
      <c r="C29" s="51">
        <f>+C15+C19</f>
        <v>141640611461.25076</v>
      </c>
      <c r="D29" s="51">
        <f>+D15+D19</f>
        <v>23202946835</v>
      </c>
      <c r="E29" s="52">
        <f t="shared" si="1"/>
        <v>0.16381563589442516</v>
      </c>
      <c r="F29" s="53">
        <f>+F15+F19</f>
        <v>47559883036</v>
      </c>
      <c r="G29" s="52">
        <f t="shared" si="2"/>
        <v>0.3357785775233762</v>
      </c>
      <c r="H29" s="53">
        <f>+H15+H19</f>
        <v>77146131889</v>
      </c>
      <c r="I29" s="52">
        <f t="shared" si="3"/>
        <v>0.54466110455972727</v>
      </c>
    </row>
  </sheetData>
  <mergeCells count="6">
    <mergeCell ref="B2:I5"/>
    <mergeCell ref="B6:I6"/>
    <mergeCell ref="B7:I7"/>
    <mergeCell ref="C8:D8"/>
    <mergeCell ref="B12:I12"/>
    <mergeCell ref="B13:I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2026-03-31T16:50:24Z</dcterms:created>
  <dcterms:modified xsi:type="dcterms:W3CDTF">2026-03-31T16:52:21Z</dcterms:modified>
</cp:coreProperties>
</file>