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"/>
    </mc:Choice>
  </mc:AlternateContent>
  <xr:revisionPtr revIDLastSave="0" documentId="8_{81EDC085-95D9-4623-8180-DF5B6BAE519A}" xr6:coauthVersionLast="47" xr6:coauthVersionMax="47" xr10:uidLastSave="{00000000-0000-0000-0000-000000000000}"/>
  <bookViews>
    <workbookView xWindow="-108" yWindow="-108" windowWidth="23256" windowHeight="12456" xr2:uid="{76C59622-09F4-449A-A8D2-96FF02C7812E}"/>
  </bookViews>
  <sheets>
    <sheet name="Anexo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hidden="1">#REF!</definedName>
    <definedName name="ANEXO" hidden="1">'[4]Inversión total en programas'!$50:$50,'[4]Inversión total en programas'!$60:$63</definedName>
    <definedName name="_xlnm.Print_Area" localSheetId="0">'Anexo 1'!$A$1:$E$38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'[7]Anexo 1 Minagricultura'!#REF!</definedName>
    <definedName name="CABEZAS_PROYEC">'Anexo 1'!#REF!</definedName>
    <definedName name="CONTRATOS">#REF!</definedName>
    <definedName name="CUOTAPPC2005">'Anexo 1'!#REF!</definedName>
    <definedName name="CUOTAPPC2013">'Anexo 1'!#REF!</definedName>
    <definedName name="CUOTAPPC203">'Anexo 1'!#REF!</definedName>
    <definedName name="DIAG_PPC">#REF!</definedName>
    <definedName name="DIRECCION">[8]consecutivo!$M$9:$M$13</definedName>
    <definedName name="DISTRIBUIDOR">#REF!</definedName>
    <definedName name="Dólar">#REF!</definedName>
    <definedName name="eeeee">#REF!</definedName>
    <definedName name="EPPC">'Anexo 1'!#REF!</definedName>
    <definedName name="Euro">#REF!</definedName>
    <definedName name="FDGFDG">#REF!</definedName>
    <definedName name="FECHA_DE_RECIBIDO">[9]BASE!$E$3:$E$177</definedName>
    <definedName name="FOMENTO">'Anexo 1'!#REF!</definedName>
    <definedName name="FOMENTOS">'[12]Anexo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'Anexo 1'!$B$15</definedName>
    <definedName name="RESERV_FUTU">#REF!</definedName>
    <definedName name="saldo">#REF!</definedName>
    <definedName name="saldos">#REF!</definedName>
    <definedName name="SUPERA2004">'Anexo 1'!#REF!</definedName>
    <definedName name="SUPERA2005">'Anexo 1'!#REF!</definedName>
    <definedName name="SUPERA2010">'[14]Anexo 1 Minagricultura'!$C$21</definedName>
    <definedName name="SUPERA2012">'Anexo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1'!$1:$5</definedName>
    <definedName name="_xlnm.Print_Titles">#REF!</definedName>
    <definedName name="VTAS2005">'Anexo 1'!$B$32</definedName>
    <definedName name="xx">[15]Ingresos!$C$19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localSheetId="0" hidden="1">'Anexo 1'!$A$1:$B$38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'[17]Ingresos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42" i="1"/>
  <c r="D37" i="1"/>
  <c r="D36" i="1"/>
  <c r="D35" i="1"/>
  <c r="C35" i="1"/>
  <c r="B35" i="1"/>
  <c r="C34" i="1"/>
  <c r="D34" i="1" s="1"/>
  <c r="B34" i="1"/>
  <c r="C33" i="1"/>
  <c r="B33" i="1"/>
  <c r="C32" i="1"/>
  <c r="C31" i="1" s="1"/>
  <c r="B32" i="1"/>
  <c r="B31" i="1" s="1"/>
  <c r="C29" i="1"/>
  <c r="D29" i="1" s="1"/>
  <c r="B29" i="1"/>
  <c r="C28" i="1"/>
  <c r="B28" i="1"/>
  <c r="C27" i="1"/>
  <c r="B27" i="1"/>
  <c r="C23" i="1"/>
  <c r="D23" i="1" s="1"/>
  <c r="B23" i="1"/>
  <c r="C22" i="1"/>
  <c r="B22" i="1"/>
  <c r="C21" i="1"/>
  <c r="D21" i="1" s="1"/>
  <c r="B21" i="1"/>
  <c r="D19" i="1"/>
  <c r="C19" i="1"/>
  <c r="B19" i="1"/>
  <c r="C18" i="1"/>
  <c r="D18" i="1" s="1"/>
  <c r="B18" i="1"/>
  <c r="C17" i="1"/>
  <c r="B17" i="1"/>
  <c r="C15" i="1"/>
  <c r="C13" i="1" s="1"/>
  <c r="B15" i="1"/>
  <c r="B46" i="1" s="1"/>
  <c r="B48" i="1" s="1"/>
  <c r="D14" i="1"/>
  <c r="C14" i="1"/>
  <c r="B14" i="1"/>
  <c r="D31" i="1" l="1"/>
  <c r="B25" i="1"/>
  <c r="C25" i="1"/>
  <c r="D13" i="1"/>
  <c r="C11" i="1"/>
  <c r="D15" i="1"/>
  <c r="D27" i="1"/>
  <c r="D32" i="1"/>
  <c r="D17" i="1"/>
  <c r="D22" i="1"/>
  <c r="D28" i="1"/>
  <c r="D33" i="1"/>
  <c r="B13" i="1"/>
  <c r="B41" i="1"/>
  <c r="B43" i="1" s="1"/>
  <c r="C38" i="1" l="1"/>
  <c r="D25" i="1"/>
  <c r="B11" i="1"/>
  <c r="B38" i="1"/>
  <c r="E25" i="1"/>
  <c r="E38" i="1" l="1"/>
  <c r="E37" i="1"/>
  <c r="E36" i="1"/>
  <c r="E35" i="1"/>
  <c r="E19" i="1"/>
  <c r="E14" i="1"/>
  <c r="E17" i="1"/>
  <c r="E29" i="1"/>
  <c r="E18" i="1"/>
  <c r="E15" i="1"/>
  <c r="E33" i="1"/>
  <c r="E27" i="1"/>
  <c r="E34" i="1"/>
  <c r="E32" i="1"/>
  <c r="E22" i="1"/>
  <c r="E28" i="1"/>
  <c r="E31" i="1"/>
  <c r="E21" i="1"/>
  <c r="E23" i="1"/>
  <c r="E11" i="1"/>
  <c r="E13" i="1"/>
  <c r="D38" i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Rubio</author>
  </authors>
  <commentList>
    <comment ref="A34" authorId="0" shapeId="0" xr:uid="{85EB1870-5605-4EB1-A36B-7CFE63C40960}">
      <text>
        <r>
          <rPr>
            <b/>
            <sz val="9"/>
            <color indexed="81"/>
            <rFont val="Tahoma"/>
            <family val="2"/>
          </rPr>
          <t>Oscar Rubio:</t>
        </r>
        <r>
          <rPr>
            <sz val="9"/>
            <color indexed="81"/>
            <rFont val="Tahoma"/>
            <family val="2"/>
          </rPr>
          <t xml:space="preserve">
Aprovechamiento, intereses mora distribuidores y comites,ajuste diferencia en cambio importaciones</t>
        </r>
      </text>
    </comment>
    <comment ref="A35" authorId="0" shapeId="0" xr:uid="{80426469-1082-4612-B215-94DA6561E4CF}">
      <text>
        <r>
          <rPr>
            <b/>
            <sz val="9"/>
            <color indexed="81"/>
            <rFont val="Tahoma"/>
            <family val="2"/>
          </rPr>
          <t>Oscar Rubio:</t>
        </r>
        <r>
          <rPr>
            <sz val="9"/>
            <color indexed="81"/>
            <rFont val="Tahoma"/>
            <family val="2"/>
          </rPr>
          <t xml:space="preserve">
Intereses recaudadores,Ventas de publicaciones y videos de capacitación</t>
        </r>
      </text>
    </comment>
  </commentList>
</comments>
</file>

<file path=xl/sharedStrings.xml><?xml version="1.0" encoding="utf-8"?>
<sst xmlns="http://schemas.openxmlformats.org/spreadsheetml/2006/main" count="41" uniqueCount="33">
  <si>
    <t>MINISTERIO DE AGRICULTURA Y DESARROLLO RURAL</t>
  </si>
  <si>
    <t>DIRECCIÓN DE PLANEACIÓN Y SEGUIMIENTO PRESUPUESTAL</t>
  </si>
  <si>
    <t>PRESUPUESTO DE INGRESOS VIGENCIA  2.023</t>
  </si>
  <si>
    <t>ANEXO 1</t>
  </si>
  <si>
    <t>CUENTAS</t>
  </si>
  <si>
    <t>PRESUPUESTO SOLICITADO ENERO-MARZO</t>
  </si>
  <si>
    <t>PROYECCIÓN EJECUCIÓN</t>
  </si>
  <si>
    <t>ACUERDO 06/23</t>
  </si>
  <si>
    <t>% PARTICIPACIÓN</t>
  </si>
  <si>
    <t>ENERO-MARZO</t>
  </si>
  <si>
    <t>INGRESOS OPERACIONALES</t>
  </si>
  <si>
    <t xml:space="preserve">CUOTA DE FOMENTO PORCÍCOLA </t>
  </si>
  <si>
    <t>Cuota de Fomento</t>
  </si>
  <si>
    <t>Cuota de Erradicación Peste Porcina Clásica</t>
  </si>
  <si>
    <t>CUOTA VIGENCIAS ANTERIORES</t>
  </si>
  <si>
    <t>SUPERÁVIT VIGENCIAS ANTERIORES</t>
  </si>
  <si>
    <t>INGRESOS NO OPERACIONALES</t>
  </si>
  <si>
    <t>INGRESOS FINANCIEROS</t>
  </si>
  <si>
    <t>Rendimientos Financieros FNP</t>
  </si>
  <si>
    <t>Rendimientos Financieros PPC</t>
  </si>
  <si>
    <t>OTROS INGRESOS</t>
  </si>
  <si>
    <t>Ventas Programa PPC</t>
  </si>
  <si>
    <t>Financieros FNP</t>
  </si>
  <si>
    <t>Financieros PPC</t>
  </si>
  <si>
    <t>Extraordinarios FNP</t>
  </si>
  <si>
    <t>Extraordinarios EPPC</t>
  </si>
  <si>
    <t>Programas y proyectos FNP</t>
  </si>
  <si>
    <t>TOTAL INGRESO</t>
  </si>
  <si>
    <t>FNP</t>
  </si>
  <si>
    <t>INGRESO</t>
  </si>
  <si>
    <t>GASTO</t>
  </si>
  <si>
    <t>DIFERENCIA</t>
  </si>
  <si>
    <t>EPPC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</si>
</sst>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$&quot;\ * #,##0.00_ ;_ &quot;$&quot;\ * \-#,##0.00_ ;_ &quot;$&quot;\ * &quot;-&quot;??_ ;_ @_ 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_ ;_ * \-#,##0_ ;_ * &quot;-&quot;??_ ;_ @_ "/>
    <numFmt numFmtId="169" formatCode="_ * #,##0.0_ ;_ * \-#,##0.0_ ;_ * &quot;-&quot;??_ ;_ @_ "/>
    <numFmt numFmtId="170" formatCode="_ * #,##0_ ;_ * \-#,##0_ ;_ * &quot;-&quot;_ ;_ @_ 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Comic Sans MS"/>
      <family val="4"/>
    </font>
    <font>
      <b/>
      <sz val="11"/>
      <name val="Arial"/>
      <family val="2"/>
    </font>
    <font>
      <b/>
      <sz val="11"/>
      <name val="Century Gothic"/>
      <family val="2"/>
    </font>
    <font>
      <sz val="10"/>
      <color indexed="10"/>
      <name val="Comic Sans MS"/>
      <family val="4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/>
    </xf>
    <xf numFmtId="164" fontId="3" fillId="2" borderId="0" xfId="3" applyFont="1" applyFill="1"/>
    <xf numFmtId="0" fontId="4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wrapText="1"/>
    </xf>
    <xf numFmtId="166" fontId="4" fillId="0" borderId="11" xfId="4" applyNumberFormat="1" applyFont="1" applyFill="1" applyBorder="1" applyAlignment="1">
      <alignment horizontal="center" wrapText="1"/>
    </xf>
    <xf numFmtId="166" fontId="4" fillId="0" borderId="5" xfId="4" applyNumberFormat="1" applyFont="1" applyFill="1" applyBorder="1" applyAlignment="1">
      <alignment horizontal="center" wrapText="1"/>
    </xf>
    <xf numFmtId="166" fontId="4" fillId="0" borderId="12" xfId="4" applyNumberFormat="1" applyFont="1" applyFill="1" applyBorder="1" applyAlignment="1">
      <alignment horizontal="center" wrapText="1"/>
    </xf>
    <xf numFmtId="10" fontId="4" fillId="0" borderId="13" xfId="5" applyNumberFormat="1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168" fontId="2" fillId="0" borderId="15" xfId="6" applyNumberFormat="1" applyFont="1" applyFill="1" applyBorder="1" applyAlignment="1">
      <alignment wrapText="1"/>
    </xf>
    <xf numFmtId="168" fontId="2" fillId="0" borderId="16" xfId="6" applyNumberFormat="1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166" fontId="4" fillId="0" borderId="18" xfId="4" applyNumberFormat="1" applyFont="1" applyFill="1" applyBorder="1" applyAlignment="1">
      <alignment wrapText="1"/>
    </xf>
    <xf numFmtId="166" fontId="4" fillId="0" borderId="19" xfId="4" applyNumberFormat="1" applyFont="1" applyFill="1" applyBorder="1" applyAlignment="1">
      <alignment wrapText="1"/>
    </xf>
    <xf numFmtId="167" fontId="3" fillId="2" borderId="0" xfId="1" applyFont="1" applyFill="1"/>
    <xf numFmtId="169" fontId="3" fillId="0" borderId="0" xfId="1" applyNumberFormat="1" applyFont="1"/>
    <xf numFmtId="168" fontId="3" fillId="0" borderId="0" xfId="0" applyNumberFormat="1" applyFont="1"/>
    <xf numFmtId="10" fontId="2" fillId="0" borderId="13" xfId="5" applyNumberFormat="1" applyFont="1" applyFill="1" applyBorder="1" applyAlignment="1">
      <alignment wrapText="1"/>
    </xf>
    <xf numFmtId="170" fontId="3" fillId="2" borderId="0" xfId="2" applyFont="1" applyFill="1"/>
    <xf numFmtId="166" fontId="3" fillId="0" borderId="0" xfId="0" applyNumberFormat="1" applyFont="1"/>
    <xf numFmtId="168" fontId="6" fillId="0" borderId="0" xfId="0" applyNumberFormat="1" applyFont="1"/>
    <xf numFmtId="0" fontId="4" fillId="2" borderId="14" xfId="0" applyFont="1" applyFill="1" applyBorder="1" applyAlignment="1">
      <alignment wrapText="1"/>
    </xf>
    <xf numFmtId="168" fontId="4" fillId="0" borderId="15" xfId="6" applyNumberFormat="1" applyFont="1" applyFill="1" applyBorder="1" applyAlignment="1">
      <alignment wrapText="1"/>
    </xf>
    <xf numFmtId="168" fontId="4" fillId="0" borderId="16" xfId="6" applyNumberFormat="1" applyFont="1" applyFill="1" applyBorder="1" applyAlignment="1">
      <alignment wrapText="1"/>
    </xf>
    <xf numFmtId="10" fontId="2" fillId="0" borderId="20" xfId="5" applyNumberFormat="1" applyFont="1" applyFill="1" applyBorder="1" applyAlignment="1">
      <alignment wrapText="1"/>
    </xf>
    <xf numFmtId="3" fontId="6" fillId="0" borderId="0" xfId="0" applyNumberFormat="1" applyFont="1"/>
    <xf numFmtId="168" fontId="4" fillId="0" borderId="18" xfId="6" applyNumberFormat="1" applyFont="1" applyFill="1" applyBorder="1" applyAlignment="1">
      <alignment wrapText="1"/>
    </xf>
    <xf numFmtId="168" fontId="4" fillId="0" borderId="19" xfId="6" applyNumberFormat="1" applyFont="1" applyFill="1" applyBorder="1" applyAlignment="1">
      <alignment wrapText="1"/>
    </xf>
    <xf numFmtId="3" fontId="3" fillId="0" borderId="0" xfId="0" applyNumberFormat="1" applyFont="1"/>
    <xf numFmtId="166" fontId="6" fillId="0" borderId="0" xfId="0" applyNumberFormat="1" applyFont="1"/>
    <xf numFmtId="0" fontId="2" fillId="2" borderId="17" xfId="0" applyFont="1" applyFill="1" applyBorder="1" applyAlignment="1">
      <alignment wrapText="1"/>
    </xf>
    <xf numFmtId="0" fontId="6" fillId="0" borderId="0" xfId="0" applyFont="1"/>
    <xf numFmtId="0" fontId="2" fillId="2" borderId="21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168" fontId="4" fillId="0" borderId="23" xfId="0" applyNumberFormat="1" applyFont="1" applyBorder="1" applyAlignment="1">
      <alignment wrapText="1"/>
    </xf>
    <xf numFmtId="168" fontId="4" fillId="0" borderId="24" xfId="0" applyNumberFormat="1" applyFont="1" applyBorder="1" applyAlignment="1">
      <alignment wrapText="1"/>
    </xf>
    <xf numFmtId="10" fontId="4" fillId="0" borderId="25" xfId="5" applyNumberFormat="1" applyFont="1" applyFill="1" applyBorder="1" applyAlignment="1">
      <alignment wrapText="1"/>
    </xf>
    <xf numFmtId="0" fontId="1" fillId="0" borderId="0" xfId="0" applyFont="1"/>
    <xf numFmtId="168" fontId="3" fillId="0" borderId="0" xfId="1" applyNumberFormat="1" applyFont="1"/>
    <xf numFmtId="168" fontId="3" fillId="0" borderId="0" xfId="1" applyNumberFormat="1" applyFont="1" applyFill="1"/>
  </cellXfs>
  <cellStyles count="7">
    <cellStyle name="Millares" xfId="1" builtinId="3"/>
    <cellStyle name="Millares [0]" xfId="2" builtinId="6"/>
    <cellStyle name="Millares_Formato Presupuesto Minagricultura" xfId="6" xr:uid="{D0E69884-9078-4D25-92C8-4D27A6C63330}"/>
    <cellStyle name="Millares_INGRESOS 2005" xfId="4" xr:uid="{F218A6AD-2E7D-4520-8D18-DDC8C7B68D5E}"/>
    <cellStyle name="Moneda" xfId="3" builtinId="4"/>
    <cellStyle name="Normal" xfId="0" builtinId="0"/>
    <cellStyle name="Porcentaje 10 2" xfId="5" xr:uid="{3B6293CA-7AA9-43E4-AF16-CBF57047E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13-03-2023.xlsx" TargetMode="External"/><Relationship Id="rId1" Type="http://schemas.openxmlformats.org/officeDocument/2006/relationships/externalLinkPath" Target="/A&#241;o%202023/Acuerdos%20presupuestales/Definitivos/Sabana%20presupuestal%2013-03-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directorppc/AppData/Local/Microsoft/Windows/Temporary%20Internet%20Files/Content.IE5/68SX2PI0/Desagregado%20&#193;rea%202015.xls" TargetMode="External"/><Relationship Id="rId1" Type="http://schemas.openxmlformats.org/officeDocument/2006/relationships/externalLinkPath" Target="/Users/directorppc/AppData/Local/Microsoft/Windows/Temporary%20Internet%20Files/Content.IE5/68SX2PI0/Desagregado%20&#193;rea%20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Temp\desagregado%20ppc%20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Presupuesto%202017/Presupuesto%202017%203ra%20version/Anexos/Presupuesto%20PPC%202016.xls" TargetMode="External"/><Relationship Id="rId1" Type="http://schemas.openxmlformats.org/officeDocument/2006/relationships/externalLinkPath" Target="/A&#241;o%202017/Presupuesto%202017/Presupuesto%202017%203ra%20version/Anexos/Presupuesto%20PPC%20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Users\OscarRubio\AppData\Local\Microsoft\Windows\Temporary%20Internet%20Files\Content.Outlook\INBWVVAW\ANEXO%20ACUERDO%204-12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JorgeOrtiz/Desktop/PPC2013/PRESUPUESTO%202014/PRESUPUESTO%20DEFINITIVO%202014%20NOV/Desagregado%20PPC%202014%20%20definitivo.xls" TargetMode="External"/><Relationship Id="rId1" Type="http://schemas.openxmlformats.org/officeDocument/2006/relationships/externalLinkPath" Target="/Users/JorgeOrtiz/Desktop/PPC2013/PRESUPUESTO%202014/PRESUPUESTO%20DEFINITIVO%202014%20NOV/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2/Acuerdos%20presupuestales/Acuerdos%20definitivos/Solicitud%201er%20trimestre%202023%20281122.xlsx" TargetMode="External"/><Relationship Id="rId1" Type="http://schemas.openxmlformats.org/officeDocument/2006/relationships/externalLinkPath" Target="/A&#241;o%202022/Acuerdos%20presupuestales/Acuerdos%20definitivos/Solicitud%201er%20trimestre%202023%20281122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&#241;o%202023/Acuerdos%20presupuestales/Definitivos/ANEXO%20ACUERDO%2006-23.xls" TargetMode="External"/><Relationship Id="rId2" Type="http://schemas.openxmlformats.org/officeDocument/2006/relationships/externalLinkPath" Target="file:///Y:\A&#241;o%202023\Acuerdos%20presupuestales\Definitivos\ANEXO%20ACUERDO%2006-23.xls" TargetMode="External"/><Relationship Id="rId1" Type="http://schemas.openxmlformats.org/officeDocument/2006/relationships/externalLinkPath" Target="/A&#241;o%202023/Acuerdos%20presupuestales/Definitivos/ANEXO%20ACUERDO%2006-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Informe%20gesti&#243;n%20definitivo%20I%20semestre%202012\gastos%20enero%20junio%20de%202012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AJUSTE%20SALARIOSdef/Ajuste%20salariosdef.xls" TargetMode="External"/><Relationship Id="rId1" Type="http://schemas.openxmlformats.org/officeDocument/2006/relationships/externalLinkPath" Target="/A&#241;o%202017/AJUSTE%20SALARIOSdef/Ajuste%20salariosde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Nómina y honorarios 2023"/>
      <sheetName val="Funcionamiento"/>
      <sheetName val="IND VIG 2023"/>
    </sheetNames>
    <sheetDataSet>
      <sheetData sheetId="0">
        <row r="13">
          <cell r="H13">
            <v>11359543036</v>
          </cell>
          <cell r="J13">
            <v>11322555891</v>
          </cell>
        </row>
        <row r="14">
          <cell r="H14">
            <v>6815725822</v>
          </cell>
          <cell r="J14">
            <v>6805862625</v>
          </cell>
        </row>
        <row r="17">
          <cell r="H17">
            <v>104483621</v>
          </cell>
          <cell r="J17">
            <v>103217747</v>
          </cell>
        </row>
        <row r="18">
          <cell r="H18">
            <v>62690173</v>
          </cell>
          <cell r="J18">
            <v>61927632</v>
          </cell>
        </row>
        <row r="21">
          <cell r="J21">
            <v>0</v>
          </cell>
        </row>
        <row r="22">
          <cell r="J22">
            <v>0</v>
          </cell>
        </row>
        <row r="27">
          <cell r="H27">
            <v>329799240</v>
          </cell>
          <cell r="J27">
            <v>329595253</v>
          </cell>
        </row>
        <row r="28">
          <cell r="H28">
            <v>120388358</v>
          </cell>
          <cell r="J28">
            <v>120218546</v>
          </cell>
        </row>
        <row r="31">
          <cell r="H31">
            <v>415831021.42400002</v>
          </cell>
          <cell r="J31">
            <v>418429668.42400002</v>
          </cell>
        </row>
        <row r="32">
          <cell r="H32">
            <v>21080138</v>
          </cell>
          <cell r="J32">
            <v>21237012</v>
          </cell>
        </row>
        <row r="33">
          <cell r="H33">
            <v>18248083</v>
          </cell>
          <cell r="J33">
            <v>18346717</v>
          </cell>
        </row>
        <row r="34">
          <cell r="H34">
            <v>100690891</v>
          </cell>
          <cell r="J34">
            <v>102114589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I13">
            <v>1454276605.1800001</v>
          </cell>
        </row>
      </sheetData>
      <sheetData sheetId="7">
        <row r="30">
          <cell r="I30">
            <v>2239776</v>
          </cell>
        </row>
      </sheetData>
      <sheetData sheetId="8">
        <row r="38">
          <cell r="L38">
            <v>80115650</v>
          </cell>
        </row>
      </sheetData>
      <sheetData sheetId="9">
        <row r="26">
          <cell r="I26">
            <v>2334852</v>
          </cell>
        </row>
      </sheetData>
      <sheetData sheetId="10">
        <row r="27">
          <cell r="I27">
            <v>248299018</v>
          </cell>
        </row>
      </sheetData>
      <sheetData sheetId="11">
        <row r="32">
          <cell r="I32">
            <v>150000000</v>
          </cell>
        </row>
      </sheetData>
      <sheetData sheetId="12">
        <row r="30">
          <cell r="I30">
            <v>5043272</v>
          </cell>
        </row>
      </sheetData>
      <sheetData sheetId="13">
        <row r="26">
          <cell r="I26">
            <v>375000</v>
          </cell>
        </row>
      </sheetData>
      <sheetData sheetId="14">
        <row r="43">
          <cell r="I43">
            <v>658000000</v>
          </cell>
        </row>
      </sheetData>
      <sheetData sheetId="15"/>
      <sheetData sheetId="16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área X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stificacion formulada"/>
      <sheetName val="Ciclos"/>
      <sheetName val="INGRESOS 2010"/>
      <sheetName val="anexo viaticos gastos de viaje"/>
      <sheetName val="anexo materiales y dotaciones"/>
      <sheetName val="anexo publicidad"/>
      <sheetName val="anexo impresos y publicaciones"/>
      <sheetName val="Escenario PPC"/>
      <sheetName val="Auxilios distribuidores"/>
      <sheetName val="NOMINA HONORARIOS 20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vs 2016"/>
      <sheetName val="justificacion formulada"/>
      <sheetName val="Consolidado área PPC "/>
      <sheetName val="Recolección desechos y archivo"/>
      <sheetName val="Admon BD 2016"/>
      <sheetName val="Aux comités 2016"/>
      <sheetName val="Vacunadores Chapeteadores"/>
      <sheetName val="Censo 2016"/>
      <sheetName val="Vigilancia PPC"/>
      <sheetName val="Ventas PPC"/>
      <sheetName val="Anexo comunicaciones"/>
      <sheetName val="REUNIÓNES (2)"/>
      <sheetName val="Ingresos 2016"/>
      <sheetName val="Anexo materiales y dotaciones"/>
      <sheetName val="Arriendos"/>
      <sheetName val="Aux distribuidores 2016"/>
      <sheetName val="Aux Coord y Gastos de Viaje"/>
      <sheetName val="Progra vigilancia enf 2015"/>
      <sheetName val="anexo impresos y publicaciones"/>
      <sheetName val="NOMINA HONORARIOS 2015"/>
      <sheetName val="BRIGADAS"/>
      <sheetName val="Correo"/>
      <sheetName val="NOMINA HONORARIOS 2013"/>
      <sheetName val="Participación x dosis"/>
      <sheetName val="SIMULACROS"/>
      <sheetName val="Biologico II"/>
      <sheetName val="BIOLÓGICO 2016"/>
      <sheetName val="Chapetas ZL"/>
      <sheetName val="Chapetas 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"/>
      <sheetName val="ANEXO INGRESOS"/>
      <sheetName val="ANEXO II"/>
      <sheetName val="Anexo 2 x Areas"/>
      <sheetName val="SUPERAVIT"/>
      <sheetName val="RES"/>
      <sheetName val="ECO"/>
      <sheetName val="TEC"/>
      <sheetName val="PPC"/>
      <sheetName val="MER"/>
      <sheetName val="F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dir 2022"/>
      <sheetName val="Nómina dir 2022 ajuste"/>
      <sheetName val="Nómina dir 2022 difajuste"/>
    </sheetNames>
    <sheetDataSet>
      <sheetData sheetId="0" refreshError="1">
        <row r="21">
          <cell r="H21"/>
        </row>
        <row r="22">
          <cell r="H22"/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exo 1"/>
      <sheetName val="HT"/>
      <sheetName val="Anexo 2 "/>
      <sheetName val="HT 2"/>
    </sheetNames>
    <sheetDataSet>
      <sheetData sheetId="0"/>
      <sheetData sheetId="1"/>
      <sheetData sheetId="2">
        <row r="207">
          <cell r="J207">
            <v>0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Anexo 2 X Areas"/>
      <sheetName val="#¡REF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ómina y honorarios 2017"/>
      <sheetName val="Hoja1"/>
      <sheetName val="Vencimientos"/>
      <sheetName val="Hoja1 (2)"/>
      <sheetName val="Vencimientos (2)"/>
      <sheetName val="Nómina anua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4C8B-E9D7-4C35-B0F2-2263BCB8E434}">
  <sheetPr>
    <pageSetUpPr fitToPage="1"/>
  </sheetPr>
  <dimension ref="A1:J73"/>
  <sheetViews>
    <sheetView tabSelected="1" zoomScale="70" zoomScaleNormal="70" zoomScaleSheetLayoutView="80" workbookViewId="0">
      <pane xSplit="1" ySplit="10" topLeftCell="B11" activePane="bottomRight" state="frozen"/>
      <selection activeCell="X27" sqref="X27"/>
      <selection pane="topRight" activeCell="X27" sqref="X27"/>
      <selection pane="bottomLeft" activeCell="X27" sqref="X27"/>
      <selection pane="bottomRight" sqref="A1:E38"/>
    </sheetView>
  </sheetViews>
  <sheetFormatPr baseColWidth="10" defaultColWidth="11.44140625" defaultRowHeight="16.2" outlineLevelRow="1" x14ac:dyDescent="0.4"/>
  <cols>
    <col min="1" max="1" width="35.5546875" style="3" customWidth="1"/>
    <col min="2" max="4" width="20.5546875" style="3" customWidth="1"/>
    <col min="5" max="5" width="20.44140625" style="3" customWidth="1"/>
    <col min="6" max="6" width="23" style="3" customWidth="1"/>
    <col min="7" max="7" width="18" style="3" bestFit="1" customWidth="1"/>
    <col min="8" max="8" width="15.6640625" style="3" bestFit="1" customWidth="1"/>
    <col min="9" max="9" width="16.109375" style="3" bestFit="1" customWidth="1"/>
    <col min="10" max="10" width="12" style="3" bestFit="1" customWidth="1"/>
    <col min="11" max="11" width="11.88671875" style="3" bestFit="1" customWidth="1"/>
    <col min="12" max="12" width="12" style="3" bestFit="1" customWidth="1"/>
    <col min="13" max="256" width="11.44140625" style="3"/>
    <col min="257" max="257" width="35.5546875" style="3" customWidth="1"/>
    <col min="258" max="260" width="20.5546875" style="3" customWidth="1"/>
    <col min="261" max="261" width="20.44140625" style="3" customWidth="1"/>
    <col min="262" max="262" width="23" style="3" customWidth="1"/>
    <col min="263" max="263" width="18" style="3" bestFit="1" customWidth="1"/>
    <col min="264" max="264" width="15.6640625" style="3" bestFit="1" customWidth="1"/>
    <col min="265" max="265" width="16.109375" style="3" bestFit="1" customWidth="1"/>
    <col min="266" max="266" width="12" style="3" bestFit="1" customWidth="1"/>
    <col min="267" max="267" width="11.88671875" style="3" bestFit="1" customWidth="1"/>
    <col min="268" max="268" width="12" style="3" bestFit="1" customWidth="1"/>
    <col min="269" max="512" width="11.44140625" style="3"/>
    <col min="513" max="513" width="35.5546875" style="3" customWidth="1"/>
    <col min="514" max="516" width="20.5546875" style="3" customWidth="1"/>
    <col min="517" max="517" width="20.44140625" style="3" customWidth="1"/>
    <col min="518" max="518" width="23" style="3" customWidth="1"/>
    <col min="519" max="519" width="18" style="3" bestFit="1" customWidth="1"/>
    <col min="520" max="520" width="15.6640625" style="3" bestFit="1" customWidth="1"/>
    <col min="521" max="521" width="16.109375" style="3" bestFit="1" customWidth="1"/>
    <col min="522" max="522" width="12" style="3" bestFit="1" customWidth="1"/>
    <col min="523" max="523" width="11.88671875" style="3" bestFit="1" customWidth="1"/>
    <col min="524" max="524" width="12" style="3" bestFit="1" customWidth="1"/>
    <col min="525" max="768" width="11.44140625" style="3"/>
    <col min="769" max="769" width="35.5546875" style="3" customWidth="1"/>
    <col min="770" max="772" width="20.5546875" style="3" customWidth="1"/>
    <col min="773" max="773" width="20.44140625" style="3" customWidth="1"/>
    <col min="774" max="774" width="23" style="3" customWidth="1"/>
    <col min="775" max="775" width="18" style="3" bestFit="1" customWidth="1"/>
    <col min="776" max="776" width="15.6640625" style="3" bestFit="1" customWidth="1"/>
    <col min="777" max="777" width="16.109375" style="3" bestFit="1" customWidth="1"/>
    <col min="778" max="778" width="12" style="3" bestFit="1" customWidth="1"/>
    <col min="779" max="779" width="11.88671875" style="3" bestFit="1" customWidth="1"/>
    <col min="780" max="780" width="12" style="3" bestFit="1" customWidth="1"/>
    <col min="781" max="1024" width="11.44140625" style="3"/>
    <col min="1025" max="1025" width="35.5546875" style="3" customWidth="1"/>
    <col min="1026" max="1028" width="20.5546875" style="3" customWidth="1"/>
    <col min="1029" max="1029" width="20.44140625" style="3" customWidth="1"/>
    <col min="1030" max="1030" width="23" style="3" customWidth="1"/>
    <col min="1031" max="1031" width="18" style="3" bestFit="1" customWidth="1"/>
    <col min="1032" max="1032" width="15.6640625" style="3" bestFit="1" customWidth="1"/>
    <col min="1033" max="1033" width="16.109375" style="3" bestFit="1" customWidth="1"/>
    <col min="1034" max="1034" width="12" style="3" bestFit="1" customWidth="1"/>
    <col min="1035" max="1035" width="11.88671875" style="3" bestFit="1" customWidth="1"/>
    <col min="1036" max="1036" width="12" style="3" bestFit="1" customWidth="1"/>
    <col min="1037" max="1280" width="11.44140625" style="3"/>
    <col min="1281" max="1281" width="35.5546875" style="3" customWidth="1"/>
    <col min="1282" max="1284" width="20.5546875" style="3" customWidth="1"/>
    <col min="1285" max="1285" width="20.44140625" style="3" customWidth="1"/>
    <col min="1286" max="1286" width="23" style="3" customWidth="1"/>
    <col min="1287" max="1287" width="18" style="3" bestFit="1" customWidth="1"/>
    <col min="1288" max="1288" width="15.6640625" style="3" bestFit="1" customWidth="1"/>
    <col min="1289" max="1289" width="16.109375" style="3" bestFit="1" customWidth="1"/>
    <col min="1290" max="1290" width="12" style="3" bestFit="1" customWidth="1"/>
    <col min="1291" max="1291" width="11.88671875" style="3" bestFit="1" customWidth="1"/>
    <col min="1292" max="1292" width="12" style="3" bestFit="1" customWidth="1"/>
    <col min="1293" max="1536" width="11.44140625" style="3"/>
    <col min="1537" max="1537" width="35.5546875" style="3" customWidth="1"/>
    <col min="1538" max="1540" width="20.5546875" style="3" customWidth="1"/>
    <col min="1541" max="1541" width="20.44140625" style="3" customWidth="1"/>
    <col min="1542" max="1542" width="23" style="3" customWidth="1"/>
    <col min="1543" max="1543" width="18" style="3" bestFit="1" customWidth="1"/>
    <col min="1544" max="1544" width="15.6640625" style="3" bestFit="1" customWidth="1"/>
    <col min="1545" max="1545" width="16.109375" style="3" bestFit="1" customWidth="1"/>
    <col min="1546" max="1546" width="12" style="3" bestFit="1" customWidth="1"/>
    <col min="1547" max="1547" width="11.88671875" style="3" bestFit="1" customWidth="1"/>
    <col min="1548" max="1548" width="12" style="3" bestFit="1" customWidth="1"/>
    <col min="1549" max="1792" width="11.44140625" style="3"/>
    <col min="1793" max="1793" width="35.5546875" style="3" customWidth="1"/>
    <col min="1794" max="1796" width="20.5546875" style="3" customWidth="1"/>
    <col min="1797" max="1797" width="20.44140625" style="3" customWidth="1"/>
    <col min="1798" max="1798" width="23" style="3" customWidth="1"/>
    <col min="1799" max="1799" width="18" style="3" bestFit="1" customWidth="1"/>
    <col min="1800" max="1800" width="15.6640625" style="3" bestFit="1" customWidth="1"/>
    <col min="1801" max="1801" width="16.109375" style="3" bestFit="1" customWidth="1"/>
    <col min="1802" max="1802" width="12" style="3" bestFit="1" customWidth="1"/>
    <col min="1803" max="1803" width="11.88671875" style="3" bestFit="1" customWidth="1"/>
    <col min="1804" max="1804" width="12" style="3" bestFit="1" customWidth="1"/>
    <col min="1805" max="2048" width="11.44140625" style="3"/>
    <col min="2049" max="2049" width="35.5546875" style="3" customWidth="1"/>
    <col min="2050" max="2052" width="20.5546875" style="3" customWidth="1"/>
    <col min="2053" max="2053" width="20.44140625" style="3" customWidth="1"/>
    <col min="2054" max="2054" width="23" style="3" customWidth="1"/>
    <col min="2055" max="2055" width="18" style="3" bestFit="1" customWidth="1"/>
    <col min="2056" max="2056" width="15.6640625" style="3" bestFit="1" customWidth="1"/>
    <col min="2057" max="2057" width="16.109375" style="3" bestFit="1" customWidth="1"/>
    <col min="2058" max="2058" width="12" style="3" bestFit="1" customWidth="1"/>
    <col min="2059" max="2059" width="11.88671875" style="3" bestFit="1" customWidth="1"/>
    <col min="2060" max="2060" width="12" style="3" bestFit="1" customWidth="1"/>
    <col min="2061" max="2304" width="11.44140625" style="3"/>
    <col min="2305" max="2305" width="35.5546875" style="3" customWidth="1"/>
    <col min="2306" max="2308" width="20.5546875" style="3" customWidth="1"/>
    <col min="2309" max="2309" width="20.44140625" style="3" customWidth="1"/>
    <col min="2310" max="2310" width="23" style="3" customWidth="1"/>
    <col min="2311" max="2311" width="18" style="3" bestFit="1" customWidth="1"/>
    <col min="2312" max="2312" width="15.6640625" style="3" bestFit="1" customWidth="1"/>
    <col min="2313" max="2313" width="16.109375" style="3" bestFit="1" customWidth="1"/>
    <col min="2314" max="2314" width="12" style="3" bestFit="1" customWidth="1"/>
    <col min="2315" max="2315" width="11.88671875" style="3" bestFit="1" customWidth="1"/>
    <col min="2316" max="2316" width="12" style="3" bestFit="1" customWidth="1"/>
    <col min="2317" max="2560" width="11.44140625" style="3"/>
    <col min="2561" max="2561" width="35.5546875" style="3" customWidth="1"/>
    <col min="2562" max="2564" width="20.5546875" style="3" customWidth="1"/>
    <col min="2565" max="2565" width="20.44140625" style="3" customWidth="1"/>
    <col min="2566" max="2566" width="23" style="3" customWidth="1"/>
    <col min="2567" max="2567" width="18" style="3" bestFit="1" customWidth="1"/>
    <col min="2568" max="2568" width="15.6640625" style="3" bestFit="1" customWidth="1"/>
    <col min="2569" max="2569" width="16.109375" style="3" bestFit="1" customWidth="1"/>
    <col min="2570" max="2570" width="12" style="3" bestFit="1" customWidth="1"/>
    <col min="2571" max="2571" width="11.88671875" style="3" bestFit="1" customWidth="1"/>
    <col min="2572" max="2572" width="12" style="3" bestFit="1" customWidth="1"/>
    <col min="2573" max="2816" width="11.44140625" style="3"/>
    <col min="2817" max="2817" width="35.5546875" style="3" customWidth="1"/>
    <col min="2818" max="2820" width="20.5546875" style="3" customWidth="1"/>
    <col min="2821" max="2821" width="20.44140625" style="3" customWidth="1"/>
    <col min="2822" max="2822" width="23" style="3" customWidth="1"/>
    <col min="2823" max="2823" width="18" style="3" bestFit="1" customWidth="1"/>
    <col min="2824" max="2824" width="15.6640625" style="3" bestFit="1" customWidth="1"/>
    <col min="2825" max="2825" width="16.109375" style="3" bestFit="1" customWidth="1"/>
    <col min="2826" max="2826" width="12" style="3" bestFit="1" customWidth="1"/>
    <col min="2827" max="2827" width="11.88671875" style="3" bestFit="1" customWidth="1"/>
    <col min="2828" max="2828" width="12" style="3" bestFit="1" customWidth="1"/>
    <col min="2829" max="3072" width="11.44140625" style="3"/>
    <col min="3073" max="3073" width="35.5546875" style="3" customWidth="1"/>
    <col min="3074" max="3076" width="20.5546875" style="3" customWidth="1"/>
    <col min="3077" max="3077" width="20.44140625" style="3" customWidth="1"/>
    <col min="3078" max="3078" width="23" style="3" customWidth="1"/>
    <col min="3079" max="3079" width="18" style="3" bestFit="1" customWidth="1"/>
    <col min="3080" max="3080" width="15.6640625" style="3" bestFit="1" customWidth="1"/>
    <col min="3081" max="3081" width="16.109375" style="3" bestFit="1" customWidth="1"/>
    <col min="3082" max="3082" width="12" style="3" bestFit="1" customWidth="1"/>
    <col min="3083" max="3083" width="11.88671875" style="3" bestFit="1" customWidth="1"/>
    <col min="3084" max="3084" width="12" style="3" bestFit="1" customWidth="1"/>
    <col min="3085" max="3328" width="11.44140625" style="3"/>
    <col min="3329" max="3329" width="35.5546875" style="3" customWidth="1"/>
    <col min="3330" max="3332" width="20.5546875" style="3" customWidth="1"/>
    <col min="3333" max="3333" width="20.44140625" style="3" customWidth="1"/>
    <col min="3334" max="3334" width="23" style="3" customWidth="1"/>
    <col min="3335" max="3335" width="18" style="3" bestFit="1" customWidth="1"/>
    <col min="3336" max="3336" width="15.6640625" style="3" bestFit="1" customWidth="1"/>
    <col min="3337" max="3337" width="16.109375" style="3" bestFit="1" customWidth="1"/>
    <col min="3338" max="3338" width="12" style="3" bestFit="1" customWidth="1"/>
    <col min="3339" max="3339" width="11.88671875" style="3" bestFit="1" customWidth="1"/>
    <col min="3340" max="3340" width="12" style="3" bestFit="1" customWidth="1"/>
    <col min="3341" max="3584" width="11.44140625" style="3"/>
    <col min="3585" max="3585" width="35.5546875" style="3" customWidth="1"/>
    <col min="3586" max="3588" width="20.5546875" style="3" customWidth="1"/>
    <col min="3589" max="3589" width="20.44140625" style="3" customWidth="1"/>
    <col min="3590" max="3590" width="23" style="3" customWidth="1"/>
    <col min="3591" max="3591" width="18" style="3" bestFit="1" customWidth="1"/>
    <col min="3592" max="3592" width="15.6640625" style="3" bestFit="1" customWidth="1"/>
    <col min="3593" max="3593" width="16.109375" style="3" bestFit="1" customWidth="1"/>
    <col min="3594" max="3594" width="12" style="3" bestFit="1" customWidth="1"/>
    <col min="3595" max="3595" width="11.88671875" style="3" bestFit="1" customWidth="1"/>
    <col min="3596" max="3596" width="12" style="3" bestFit="1" customWidth="1"/>
    <col min="3597" max="3840" width="11.44140625" style="3"/>
    <col min="3841" max="3841" width="35.5546875" style="3" customWidth="1"/>
    <col min="3842" max="3844" width="20.5546875" style="3" customWidth="1"/>
    <col min="3845" max="3845" width="20.44140625" style="3" customWidth="1"/>
    <col min="3846" max="3846" width="23" style="3" customWidth="1"/>
    <col min="3847" max="3847" width="18" style="3" bestFit="1" customWidth="1"/>
    <col min="3848" max="3848" width="15.6640625" style="3" bestFit="1" customWidth="1"/>
    <col min="3849" max="3849" width="16.109375" style="3" bestFit="1" customWidth="1"/>
    <col min="3850" max="3850" width="12" style="3" bestFit="1" customWidth="1"/>
    <col min="3851" max="3851" width="11.88671875" style="3" bestFit="1" customWidth="1"/>
    <col min="3852" max="3852" width="12" style="3" bestFit="1" customWidth="1"/>
    <col min="3853" max="4096" width="11.44140625" style="3"/>
    <col min="4097" max="4097" width="35.5546875" style="3" customWidth="1"/>
    <col min="4098" max="4100" width="20.5546875" style="3" customWidth="1"/>
    <col min="4101" max="4101" width="20.44140625" style="3" customWidth="1"/>
    <col min="4102" max="4102" width="23" style="3" customWidth="1"/>
    <col min="4103" max="4103" width="18" style="3" bestFit="1" customWidth="1"/>
    <col min="4104" max="4104" width="15.6640625" style="3" bestFit="1" customWidth="1"/>
    <col min="4105" max="4105" width="16.109375" style="3" bestFit="1" customWidth="1"/>
    <col min="4106" max="4106" width="12" style="3" bestFit="1" customWidth="1"/>
    <col min="4107" max="4107" width="11.88671875" style="3" bestFit="1" customWidth="1"/>
    <col min="4108" max="4108" width="12" style="3" bestFit="1" customWidth="1"/>
    <col min="4109" max="4352" width="11.44140625" style="3"/>
    <col min="4353" max="4353" width="35.5546875" style="3" customWidth="1"/>
    <col min="4354" max="4356" width="20.5546875" style="3" customWidth="1"/>
    <col min="4357" max="4357" width="20.44140625" style="3" customWidth="1"/>
    <col min="4358" max="4358" width="23" style="3" customWidth="1"/>
    <col min="4359" max="4359" width="18" style="3" bestFit="1" customWidth="1"/>
    <col min="4360" max="4360" width="15.6640625" style="3" bestFit="1" customWidth="1"/>
    <col min="4361" max="4361" width="16.109375" style="3" bestFit="1" customWidth="1"/>
    <col min="4362" max="4362" width="12" style="3" bestFit="1" customWidth="1"/>
    <col min="4363" max="4363" width="11.88671875" style="3" bestFit="1" customWidth="1"/>
    <col min="4364" max="4364" width="12" style="3" bestFit="1" customWidth="1"/>
    <col min="4365" max="4608" width="11.44140625" style="3"/>
    <col min="4609" max="4609" width="35.5546875" style="3" customWidth="1"/>
    <col min="4610" max="4612" width="20.5546875" style="3" customWidth="1"/>
    <col min="4613" max="4613" width="20.44140625" style="3" customWidth="1"/>
    <col min="4614" max="4614" width="23" style="3" customWidth="1"/>
    <col min="4615" max="4615" width="18" style="3" bestFit="1" customWidth="1"/>
    <col min="4616" max="4616" width="15.6640625" style="3" bestFit="1" customWidth="1"/>
    <col min="4617" max="4617" width="16.109375" style="3" bestFit="1" customWidth="1"/>
    <col min="4618" max="4618" width="12" style="3" bestFit="1" customWidth="1"/>
    <col min="4619" max="4619" width="11.88671875" style="3" bestFit="1" customWidth="1"/>
    <col min="4620" max="4620" width="12" style="3" bestFit="1" customWidth="1"/>
    <col min="4621" max="4864" width="11.44140625" style="3"/>
    <col min="4865" max="4865" width="35.5546875" style="3" customWidth="1"/>
    <col min="4866" max="4868" width="20.5546875" style="3" customWidth="1"/>
    <col min="4869" max="4869" width="20.44140625" style="3" customWidth="1"/>
    <col min="4870" max="4870" width="23" style="3" customWidth="1"/>
    <col min="4871" max="4871" width="18" style="3" bestFit="1" customWidth="1"/>
    <col min="4872" max="4872" width="15.6640625" style="3" bestFit="1" customWidth="1"/>
    <col min="4873" max="4873" width="16.109375" style="3" bestFit="1" customWidth="1"/>
    <col min="4874" max="4874" width="12" style="3" bestFit="1" customWidth="1"/>
    <col min="4875" max="4875" width="11.88671875" style="3" bestFit="1" customWidth="1"/>
    <col min="4876" max="4876" width="12" style="3" bestFit="1" customWidth="1"/>
    <col min="4877" max="5120" width="11.44140625" style="3"/>
    <col min="5121" max="5121" width="35.5546875" style="3" customWidth="1"/>
    <col min="5122" max="5124" width="20.5546875" style="3" customWidth="1"/>
    <col min="5125" max="5125" width="20.44140625" style="3" customWidth="1"/>
    <col min="5126" max="5126" width="23" style="3" customWidth="1"/>
    <col min="5127" max="5127" width="18" style="3" bestFit="1" customWidth="1"/>
    <col min="5128" max="5128" width="15.6640625" style="3" bestFit="1" customWidth="1"/>
    <col min="5129" max="5129" width="16.109375" style="3" bestFit="1" customWidth="1"/>
    <col min="5130" max="5130" width="12" style="3" bestFit="1" customWidth="1"/>
    <col min="5131" max="5131" width="11.88671875" style="3" bestFit="1" customWidth="1"/>
    <col min="5132" max="5132" width="12" style="3" bestFit="1" customWidth="1"/>
    <col min="5133" max="5376" width="11.44140625" style="3"/>
    <col min="5377" max="5377" width="35.5546875" style="3" customWidth="1"/>
    <col min="5378" max="5380" width="20.5546875" style="3" customWidth="1"/>
    <col min="5381" max="5381" width="20.44140625" style="3" customWidth="1"/>
    <col min="5382" max="5382" width="23" style="3" customWidth="1"/>
    <col min="5383" max="5383" width="18" style="3" bestFit="1" customWidth="1"/>
    <col min="5384" max="5384" width="15.6640625" style="3" bestFit="1" customWidth="1"/>
    <col min="5385" max="5385" width="16.109375" style="3" bestFit="1" customWidth="1"/>
    <col min="5386" max="5386" width="12" style="3" bestFit="1" customWidth="1"/>
    <col min="5387" max="5387" width="11.88671875" style="3" bestFit="1" customWidth="1"/>
    <col min="5388" max="5388" width="12" style="3" bestFit="1" customWidth="1"/>
    <col min="5389" max="5632" width="11.44140625" style="3"/>
    <col min="5633" max="5633" width="35.5546875" style="3" customWidth="1"/>
    <col min="5634" max="5636" width="20.5546875" style="3" customWidth="1"/>
    <col min="5637" max="5637" width="20.44140625" style="3" customWidth="1"/>
    <col min="5638" max="5638" width="23" style="3" customWidth="1"/>
    <col min="5639" max="5639" width="18" style="3" bestFit="1" customWidth="1"/>
    <col min="5640" max="5640" width="15.6640625" style="3" bestFit="1" customWidth="1"/>
    <col min="5641" max="5641" width="16.109375" style="3" bestFit="1" customWidth="1"/>
    <col min="5642" max="5642" width="12" style="3" bestFit="1" customWidth="1"/>
    <col min="5643" max="5643" width="11.88671875" style="3" bestFit="1" customWidth="1"/>
    <col min="5644" max="5644" width="12" style="3" bestFit="1" customWidth="1"/>
    <col min="5645" max="5888" width="11.44140625" style="3"/>
    <col min="5889" max="5889" width="35.5546875" style="3" customWidth="1"/>
    <col min="5890" max="5892" width="20.5546875" style="3" customWidth="1"/>
    <col min="5893" max="5893" width="20.44140625" style="3" customWidth="1"/>
    <col min="5894" max="5894" width="23" style="3" customWidth="1"/>
    <col min="5895" max="5895" width="18" style="3" bestFit="1" customWidth="1"/>
    <col min="5896" max="5896" width="15.6640625" style="3" bestFit="1" customWidth="1"/>
    <col min="5897" max="5897" width="16.109375" style="3" bestFit="1" customWidth="1"/>
    <col min="5898" max="5898" width="12" style="3" bestFit="1" customWidth="1"/>
    <col min="5899" max="5899" width="11.88671875" style="3" bestFit="1" customWidth="1"/>
    <col min="5900" max="5900" width="12" style="3" bestFit="1" customWidth="1"/>
    <col min="5901" max="6144" width="11.44140625" style="3"/>
    <col min="6145" max="6145" width="35.5546875" style="3" customWidth="1"/>
    <col min="6146" max="6148" width="20.5546875" style="3" customWidth="1"/>
    <col min="6149" max="6149" width="20.44140625" style="3" customWidth="1"/>
    <col min="6150" max="6150" width="23" style="3" customWidth="1"/>
    <col min="6151" max="6151" width="18" style="3" bestFit="1" customWidth="1"/>
    <col min="6152" max="6152" width="15.6640625" style="3" bestFit="1" customWidth="1"/>
    <col min="6153" max="6153" width="16.109375" style="3" bestFit="1" customWidth="1"/>
    <col min="6154" max="6154" width="12" style="3" bestFit="1" customWidth="1"/>
    <col min="6155" max="6155" width="11.88671875" style="3" bestFit="1" customWidth="1"/>
    <col min="6156" max="6156" width="12" style="3" bestFit="1" customWidth="1"/>
    <col min="6157" max="6400" width="11.44140625" style="3"/>
    <col min="6401" max="6401" width="35.5546875" style="3" customWidth="1"/>
    <col min="6402" max="6404" width="20.5546875" style="3" customWidth="1"/>
    <col min="6405" max="6405" width="20.44140625" style="3" customWidth="1"/>
    <col min="6406" max="6406" width="23" style="3" customWidth="1"/>
    <col min="6407" max="6407" width="18" style="3" bestFit="1" customWidth="1"/>
    <col min="6408" max="6408" width="15.6640625" style="3" bestFit="1" customWidth="1"/>
    <col min="6409" max="6409" width="16.109375" style="3" bestFit="1" customWidth="1"/>
    <col min="6410" max="6410" width="12" style="3" bestFit="1" customWidth="1"/>
    <col min="6411" max="6411" width="11.88671875" style="3" bestFit="1" customWidth="1"/>
    <col min="6412" max="6412" width="12" style="3" bestFit="1" customWidth="1"/>
    <col min="6413" max="6656" width="11.44140625" style="3"/>
    <col min="6657" max="6657" width="35.5546875" style="3" customWidth="1"/>
    <col min="6658" max="6660" width="20.5546875" style="3" customWidth="1"/>
    <col min="6661" max="6661" width="20.44140625" style="3" customWidth="1"/>
    <col min="6662" max="6662" width="23" style="3" customWidth="1"/>
    <col min="6663" max="6663" width="18" style="3" bestFit="1" customWidth="1"/>
    <col min="6664" max="6664" width="15.6640625" style="3" bestFit="1" customWidth="1"/>
    <col min="6665" max="6665" width="16.109375" style="3" bestFit="1" customWidth="1"/>
    <col min="6666" max="6666" width="12" style="3" bestFit="1" customWidth="1"/>
    <col min="6667" max="6667" width="11.88671875" style="3" bestFit="1" customWidth="1"/>
    <col min="6668" max="6668" width="12" style="3" bestFit="1" customWidth="1"/>
    <col min="6669" max="6912" width="11.44140625" style="3"/>
    <col min="6913" max="6913" width="35.5546875" style="3" customWidth="1"/>
    <col min="6914" max="6916" width="20.5546875" style="3" customWidth="1"/>
    <col min="6917" max="6917" width="20.44140625" style="3" customWidth="1"/>
    <col min="6918" max="6918" width="23" style="3" customWidth="1"/>
    <col min="6919" max="6919" width="18" style="3" bestFit="1" customWidth="1"/>
    <col min="6920" max="6920" width="15.6640625" style="3" bestFit="1" customWidth="1"/>
    <col min="6921" max="6921" width="16.109375" style="3" bestFit="1" customWidth="1"/>
    <col min="6922" max="6922" width="12" style="3" bestFit="1" customWidth="1"/>
    <col min="6923" max="6923" width="11.88671875" style="3" bestFit="1" customWidth="1"/>
    <col min="6924" max="6924" width="12" style="3" bestFit="1" customWidth="1"/>
    <col min="6925" max="7168" width="11.44140625" style="3"/>
    <col min="7169" max="7169" width="35.5546875" style="3" customWidth="1"/>
    <col min="7170" max="7172" width="20.5546875" style="3" customWidth="1"/>
    <col min="7173" max="7173" width="20.44140625" style="3" customWidth="1"/>
    <col min="7174" max="7174" width="23" style="3" customWidth="1"/>
    <col min="7175" max="7175" width="18" style="3" bestFit="1" customWidth="1"/>
    <col min="7176" max="7176" width="15.6640625" style="3" bestFit="1" customWidth="1"/>
    <col min="7177" max="7177" width="16.109375" style="3" bestFit="1" customWidth="1"/>
    <col min="7178" max="7178" width="12" style="3" bestFit="1" customWidth="1"/>
    <col min="7179" max="7179" width="11.88671875" style="3" bestFit="1" customWidth="1"/>
    <col min="7180" max="7180" width="12" style="3" bestFit="1" customWidth="1"/>
    <col min="7181" max="7424" width="11.44140625" style="3"/>
    <col min="7425" max="7425" width="35.5546875" style="3" customWidth="1"/>
    <col min="7426" max="7428" width="20.5546875" style="3" customWidth="1"/>
    <col min="7429" max="7429" width="20.44140625" style="3" customWidth="1"/>
    <col min="7430" max="7430" width="23" style="3" customWidth="1"/>
    <col min="7431" max="7431" width="18" style="3" bestFit="1" customWidth="1"/>
    <col min="7432" max="7432" width="15.6640625" style="3" bestFit="1" customWidth="1"/>
    <col min="7433" max="7433" width="16.109375" style="3" bestFit="1" customWidth="1"/>
    <col min="7434" max="7434" width="12" style="3" bestFit="1" customWidth="1"/>
    <col min="7435" max="7435" width="11.88671875" style="3" bestFit="1" customWidth="1"/>
    <col min="7436" max="7436" width="12" style="3" bestFit="1" customWidth="1"/>
    <col min="7437" max="7680" width="11.44140625" style="3"/>
    <col min="7681" max="7681" width="35.5546875" style="3" customWidth="1"/>
    <col min="7682" max="7684" width="20.5546875" style="3" customWidth="1"/>
    <col min="7685" max="7685" width="20.44140625" style="3" customWidth="1"/>
    <col min="7686" max="7686" width="23" style="3" customWidth="1"/>
    <col min="7687" max="7687" width="18" style="3" bestFit="1" customWidth="1"/>
    <col min="7688" max="7688" width="15.6640625" style="3" bestFit="1" customWidth="1"/>
    <col min="7689" max="7689" width="16.109375" style="3" bestFit="1" customWidth="1"/>
    <col min="7690" max="7690" width="12" style="3" bestFit="1" customWidth="1"/>
    <col min="7691" max="7691" width="11.88671875" style="3" bestFit="1" customWidth="1"/>
    <col min="7692" max="7692" width="12" style="3" bestFit="1" customWidth="1"/>
    <col min="7693" max="7936" width="11.44140625" style="3"/>
    <col min="7937" max="7937" width="35.5546875" style="3" customWidth="1"/>
    <col min="7938" max="7940" width="20.5546875" style="3" customWidth="1"/>
    <col min="7941" max="7941" width="20.44140625" style="3" customWidth="1"/>
    <col min="7942" max="7942" width="23" style="3" customWidth="1"/>
    <col min="7943" max="7943" width="18" style="3" bestFit="1" customWidth="1"/>
    <col min="7944" max="7944" width="15.6640625" style="3" bestFit="1" customWidth="1"/>
    <col min="7945" max="7945" width="16.109375" style="3" bestFit="1" customWidth="1"/>
    <col min="7946" max="7946" width="12" style="3" bestFit="1" customWidth="1"/>
    <col min="7947" max="7947" width="11.88671875" style="3" bestFit="1" customWidth="1"/>
    <col min="7948" max="7948" width="12" style="3" bestFit="1" customWidth="1"/>
    <col min="7949" max="8192" width="11.44140625" style="3"/>
    <col min="8193" max="8193" width="35.5546875" style="3" customWidth="1"/>
    <col min="8194" max="8196" width="20.5546875" style="3" customWidth="1"/>
    <col min="8197" max="8197" width="20.44140625" style="3" customWidth="1"/>
    <col min="8198" max="8198" width="23" style="3" customWidth="1"/>
    <col min="8199" max="8199" width="18" style="3" bestFit="1" customWidth="1"/>
    <col min="8200" max="8200" width="15.6640625" style="3" bestFit="1" customWidth="1"/>
    <col min="8201" max="8201" width="16.109375" style="3" bestFit="1" customWidth="1"/>
    <col min="8202" max="8202" width="12" style="3" bestFit="1" customWidth="1"/>
    <col min="8203" max="8203" width="11.88671875" style="3" bestFit="1" customWidth="1"/>
    <col min="8204" max="8204" width="12" style="3" bestFit="1" customWidth="1"/>
    <col min="8205" max="8448" width="11.44140625" style="3"/>
    <col min="8449" max="8449" width="35.5546875" style="3" customWidth="1"/>
    <col min="8450" max="8452" width="20.5546875" style="3" customWidth="1"/>
    <col min="8453" max="8453" width="20.44140625" style="3" customWidth="1"/>
    <col min="8454" max="8454" width="23" style="3" customWidth="1"/>
    <col min="8455" max="8455" width="18" style="3" bestFit="1" customWidth="1"/>
    <col min="8456" max="8456" width="15.6640625" style="3" bestFit="1" customWidth="1"/>
    <col min="8457" max="8457" width="16.109375" style="3" bestFit="1" customWidth="1"/>
    <col min="8458" max="8458" width="12" style="3" bestFit="1" customWidth="1"/>
    <col min="8459" max="8459" width="11.88671875" style="3" bestFit="1" customWidth="1"/>
    <col min="8460" max="8460" width="12" style="3" bestFit="1" customWidth="1"/>
    <col min="8461" max="8704" width="11.44140625" style="3"/>
    <col min="8705" max="8705" width="35.5546875" style="3" customWidth="1"/>
    <col min="8706" max="8708" width="20.5546875" style="3" customWidth="1"/>
    <col min="8709" max="8709" width="20.44140625" style="3" customWidth="1"/>
    <col min="8710" max="8710" width="23" style="3" customWidth="1"/>
    <col min="8711" max="8711" width="18" style="3" bestFit="1" customWidth="1"/>
    <col min="8712" max="8712" width="15.6640625" style="3" bestFit="1" customWidth="1"/>
    <col min="8713" max="8713" width="16.109375" style="3" bestFit="1" customWidth="1"/>
    <col min="8714" max="8714" width="12" style="3" bestFit="1" customWidth="1"/>
    <col min="8715" max="8715" width="11.88671875" style="3" bestFit="1" customWidth="1"/>
    <col min="8716" max="8716" width="12" style="3" bestFit="1" customWidth="1"/>
    <col min="8717" max="8960" width="11.44140625" style="3"/>
    <col min="8961" max="8961" width="35.5546875" style="3" customWidth="1"/>
    <col min="8962" max="8964" width="20.5546875" style="3" customWidth="1"/>
    <col min="8965" max="8965" width="20.44140625" style="3" customWidth="1"/>
    <col min="8966" max="8966" width="23" style="3" customWidth="1"/>
    <col min="8967" max="8967" width="18" style="3" bestFit="1" customWidth="1"/>
    <col min="8968" max="8968" width="15.6640625" style="3" bestFit="1" customWidth="1"/>
    <col min="8969" max="8969" width="16.109375" style="3" bestFit="1" customWidth="1"/>
    <col min="8970" max="8970" width="12" style="3" bestFit="1" customWidth="1"/>
    <col min="8971" max="8971" width="11.88671875" style="3" bestFit="1" customWidth="1"/>
    <col min="8972" max="8972" width="12" style="3" bestFit="1" customWidth="1"/>
    <col min="8973" max="9216" width="11.44140625" style="3"/>
    <col min="9217" max="9217" width="35.5546875" style="3" customWidth="1"/>
    <col min="9218" max="9220" width="20.5546875" style="3" customWidth="1"/>
    <col min="9221" max="9221" width="20.44140625" style="3" customWidth="1"/>
    <col min="9222" max="9222" width="23" style="3" customWidth="1"/>
    <col min="9223" max="9223" width="18" style="3" bestFit="1" customWidth="1"/>
    <col min="9224" max="9224" width="15.6640625" style="3" bestFit="1" customWidth="1"/>
    <col min="9225" max="9225" width="16.109375" style="3" bestFit="1" customWidth="1"/>
    <col min="9226" max="9226" width="12" style="3" bestFit="1" customWidth="1"/>
    <col min="9227" max="9227" width="11.88671875" style="3" bestFit="1" customWidth="1"/>
    <col min="9228" max="9228" width="12" style="3" bestFit="1" customWidth="1"/>
    <col min="9229" max="9472" width="11.44140625" style="3"/>
    <col min="9473" max="9473" width="35.5546875" style="3" customWidth="1"/>
    <col min="9474" max="9476" width="20.5546875" style="3" customWidth="1"/>
    <col min="9477" max="9477" width="20.44140625" style="3" customWidth="1"/>
    <col min="9478" max="9478" width="23" style="3" customWidth="1"/>
    <col min="9479" max="9479" width="18" style="3" bestFit="1" customWidth="1"/>
    <col min="9480" max="9480" width="15.6640625" style="3" bestFit="1" customWidth="1"/>
    <col min="9481" max="9481" width="16.109375" style="3" bestFit="1" customWidth="1"/>
    <col min="9482" max="9482" width="12" style="3" bestFit="1" customWidth="1"/>
    <col min="9483" max="9483" width="11.88671875" style="3" bestFit="1" customWidth="1"/>
    <col min="9484" max="9484" width="12" style="3" bestFit="1" customWidth="1"/>
    <col min="9485" max="9728" width="11.44140625" style="3"/>
    <col min="9729" max="9729" width="35.5546875" style="3" customWidth="1"/>
    <col min="9730" max="9732" width="20.5546875" style="3" customWidth="1"/>
    <col min="9733" max="9733" width="20.44140625" style="3" customWidth="1"/>
    <col min="9734" max="9734" width="23" style="3" customWidth="1"/>
    <col min="9735" max="9735" width="18" style="3" bestFit="1" customWidth="1"/>
    <col min="9736" max="9736" width="15.6640625" style="3" bestFit="1" customWidth="1"/>
    <col min="9737" max="9737" width="16.109375" style="3" bestFit="1" customWidth="1"/>
    <col min="9738" max="9738" width="12" style="3" bestFit="1" customWidth="1"/>
    <col min="9739" max="9739" width="11.88671875" style="3" bestFit="1" customWidth="1"/>
    <col min="9740" max="9740" width="12" style="3" bestFit="1" customWidth="1"/>
    <col min="9741" max="9984" width="11.44140625" style="3"/>
    <col min="9985" max="9985" width="35.5546875" style="3" customWidth="1"/>
    <col min="9986" max="9988" width="20.5546875" style="3" customWidth="1"/>
    <col min="9989" max="9989" width="20.44140625" style="3" customWidth="1"/>
    <col min="9990" max="9990" width="23" style="3" customWidth="1"/>
    <col min="9991" max="9991" width="18" style="3" bestFit="1" customWidth="1"/>
    <col min="9992" max="9992" width="15.6640625" style="3" bestFit="1" customWidth="1"/>
    <col min="9993" max="9993" width="16.109375" style="3" bestFit="1" customWidth="1"/>
    <col min="9994" max="9994" width="12" style="3" bestFit="1" customWidth="1"/>
    <col min="9995" max="9995" width="11.88671875" style="3" bestFit="1" customWidth="1"/>
    <col min="9996" max="9996" width="12" style="3" bestFit="1" customWidth="1"/>
    <col min="9997" max="10240" width="11.44140625" style="3"/>
    <col min="10241" max="10241" width="35.5546875" style="3" customWidth="1"/>
    <col min="10242" max="10244" width="20.5546875" style="3" customWidth="1"/>
    <col min="10245" max="10245" width="20.44140625" style="3" customWidth="1"/>
    <col min="10246" max="10246" width="23" style="3" customWidth="1"/>
    <col min="10247" max="10247" width="18" style="3" bestFit="1" customWidth="1"/>
    <col min="10248" max="10248" width="15.6640625" style="3" bestFit="1" customWidth="1"/>
    <col min="10249" max="10249" width="16.109375" style="3" bestFit="1" customWidth="1"/>
    <col min="10250" max="10250" width="12" style="3" bestFit="1" customWidth="1"/>
    <col min="10251" max="10251" width="11.88671875" style="3" bestFit="1" customWidth="1"/>
    <col min="10252" max="10252" width="12" style="3" bestFit="1" customWidth="1"/>
    <col min="10253" max="10496" width="11.44140625" style="3"/>
    <col min="10497" max="10497" width="35.5546875" style="3" customWidth="1"/>
    <col min="10498" max="10500" width="20.5546875" style="3" customWidth="1"/>
    <col min="10501" max="10501" width="20.44140625" style="3" customWidth="1"/>
    <col min="10502" max="10502" width="23" style="3" customWidth="1"/>
    <col min="10503" max="10503" width="18" style="3" bestFit="1" customWidth="1"/>
    <col min="10504" max="10504" width="15.6640625" style="3" bestFit="1" customWidth="1"/>
    <col min="10505" max="10505" width="16.109375" style="3" bestFit="1" customWidth="1"/>
    <col min="10506" max="10506" width="12" style="3" bestFit="1" customWidth="1"/>
    <col min="10507" max="10507" width="11.88671875" style="3" bestFit="1" customWidth="1"/>
    <col min="10508" max="10508" width="12" style="3" bestFit="1" customWidth="1"/>
    <col min="10509" max="10752" width="11.44140625" style="3"/>
    <col min="10753" max="10753" width="35.5546875" style="3" customWidth="1"/>
    <col min="10754" max="10756" width="20.5546875" style="3" customWidth="1"/>
    <col min="10757" max="10757" width="20.44140625" style="3" customWidth="1"/>
    <col min="10758" max="10758" width="23" style="3" customWidth="1"/>
    <col min="10759" max="10759" width="18" style="3" bestFit="1" customWidth="1"/>
    <col min="10760" max="10760" width="15.6640625" style="3" bestFit="1" customWidth="1"/>
    <col min="10761" max="10761" width="16.109375" style="3" bestFit="1" customWidth="1"/>
    <col min="10762" max="10762" width="12" style="3" bestFit="1" customWidth="1"/>
    <col min="10763" max="10763" width="11.88671875" style="3" bestFit="1" customWidth="1"/>
    <col min="10764" max="10764" width="12" style="3" bestFit="1" customWidth="1"/>
    <col min="10765" max="11008" width="11.44140625" style="3"/>
    <col min="11009" max="11009" width="35.5546875" style="3" customWidth="1"/>
    <col min="11010" max="11012" width="20.5546875" style="3" customWidth="1"/>
    <col min="11013" max="11013" width="20.44140625" style="3" customWidth="1"/>
    <col min="11014" max="11014" width="23" style="3" customWidth="1"/>
    <col min="11015" max="11015" width="18" style="3" bestFit="1" customWidth="1"/>
    <col min="11016" max="11016" width="15.6640625" style="3" bestFit="1" customWidth="1"/>
    <col min="11017" max="11017" width="16.109375" style="3" bestFit="1" customWidth="1"/>
    <col min="11018" max="11018" width="12" style="3" bestFit="1" customWidth="1"/>
    <col min="11019" max="11019" width="11.88671875" style="3" bestFit="1" customWidth="1"/>
    <col min="11020" max="11020" width="12" style="3" bestFit="1" customWidth="1"/>
    <col min="11021" max="11264" width="11.44140625" style="3"/>
    <col min="11265" max="11265" width="35.5546875" style="3" customWidth="1"/>
    <col min="11266" max="11268" width="20.5546875" style="3" customWidth="1"/>
    <col min="11269" max="11269" width="20.44140625" style="3" customWidth="1"/>
    <col min="11270" max="11270" width="23" style="3" customWidth="1"/>
    <col min="11271" max="11271" width="18" style="3" bestFit="1" customWidth="1"/>
    <col min="11272" max="11272" width="15.6640625" style="3" bestFit="1" customWidth="1"/>
    <col min="11273" max="11273" width="16.109375" style="3" bestFit="1" customWidth="1"/>
    <col min="11274" max="11274" width="12" style="3" bestFit="1" customWidth="1"/>
    <col min="11275" max="11275" width="11.88671875" style="3" bestFit="1" customWidth="1"/>
    <col min="11276" max="11276" width="12" style="3" bestFit="1" customWidth="1"/>
    <col min="11277" max="11520" width="11.44140625" style="3"/>
    <col min="11521" max="11521" width="35.5546875" style="3" customWidth="1"/>
    <col min="11522" max="11524" width="20.5546875" style="3" customWidth="1"/>
    <col min="11525" max="11525" width="20.44140625" style="3" customWidth="1"/>
    <col min="11526" max="11526" width="23" style="3" customWidth="1"/>
    <col min="11527" max="11527" width="18" style="3" bestFit="1" customWidth="1"/>
    <col min="11528" max="11528" width="15.6640625" style="3" bestFit="1" customWidth="1"/>
    <col min="11529" max="11529" width="16.109375" style="3" bestFit="1" customWidth="1"/>
    <col min="11530" max="11530" width="12" style="3" bestFit="1" customWidth="1"/>
    <col min="11531" max="11531" width="11.88671875" style="3" bestFit="1" customWidth="1"/>
    <col min="11532" max="11532" width="12" style="3" bestFit="1" customWidth="1"/>
    <col min="11533" max="11776" width="11.44140625" style="3"/>
    <col min="11777" max="11777" width="35.5546875" style="3" customWidth="1"/>
    <col min="11778" max="11780" width="20.5546875" style="3" customWidth="1"/>
    <col min="11781" max="11781" width="20.44140625" style="3" customWidth="1"/>
    <col min="11782" max="11782" width="23" style="3" customWidth="1"/>
    <col min="11783" max="11783" width="18" style="3" bestFit="1" customWidth="1"/>
    <col min="11784" max="11784" width="15.6640625" style="3" bestFit="1" customWidth="1"/>
    <col min="11785" max="11785" width="16.109375" style="3" bestFit="1" customWidth="1"/>
    <col min="11786" max="11786" width="12" style="3" bestFit="1" customWidth="1"/>
    <col min="11787" max="11787" width="11.88671875" style="3" bestFit="1" customWidth="1"/>
    <col min="11788" max="11788" width="12" style="3" bestFit="1" customWidth="1"/>
    <col min="11789" max="12032" width="11.44140625" style="3"/>
    <col min="12033" max="12033" width="35.5546875" style="3" customWidth="1"/>
    <col min="12034" max="12036" width="20.5546875" style="3" customWidth="1"/>
    <col min="12037" max="12037" width="20.44140625" style="3" customWidth="1"/>
    <col min="12038" max="12038" width="23" style="3" customWidth="1"/>
    <col min="12039" max="12039" width="18" style="3" bestFit="1" customWidth="1"/>
    <col min="12040" max="12040" width="15.6640625" style="3" bestFit="1" customWidth="1"/>
    <col min="12041" max="12041" width="16.109375" style="3" bestFit="1" customWidth="1"/>
    <col min="12042" max="12042" width="12" style="3" bestFit="1" customWidth="1"/>
    <col min="12043" max="12043" width="11.88671875" style="3" bestFit="1" customWidth="1"/>
    <col min="12044" max="12044" width="12" style="3" bestFit="1" customWidth="1"/>
    <col min="12045" max="12288" width="11.44140625" style="3"/>
    <col min="12289" max="12289" width="35.5546875" style="3" customWidth="1"/>
    <col min="12290" max="12292" width="20.5546875" style="3" customWidth="1"/>
    <col min="12293" max="12293" width="20.44140625" style="3" customWidth="1"/>
    <col min="12294" max="12294" width="23" style="3" customWidth="1"/>
    <col min="12295" max="12295" width="18" style="3" bestFit="1" customWidth="1"/>
    <col min="12296" max="12296" width="15.6640625" style="3" bestFit="1" customWidth="1"/>
    <col min="12297" max="12297" width="16.109375" style="3" bestFit="1" customWidth="1"/>
    <col min="12298" max="12298" width="12" style="3" bestFit="1" customWidth="1"/>
    <col min="12299" max="12299" width="11.88671875" style="3" bestFit="1" customWidth="1"/>
    <col min="12300" max="12300" width="12" style="3" bestFit="1" customWidth="1"/>
    <col min="12301" max="12544" width="11.44140625" style="3"/>
    <col min="12545" max="12545" width="35.5546875" style="3" customWidth="1"/>
    <col min="12546" max="12548" width="20.5546875" style="3" customWidth="1"/>
    <col min="12549" max="12549" width="20.44140625" style="3" customWidth="1"/>
    <col min="12550" max="12550" width="23" style="3" customWidth="1"/>
    <col min="12551" max="12551" width="18" style="3" bestFit="1" customWidth="1"/>
    <col min="12552" max="12552" width="15.6640625" style="3" bestFit="1" customWidth="1"/>
    <col min="12553" max="12553" width="16.109375" style="3" bestFit="1" customWidth="1"/>
    <col min="12554" max="12554" width="12" style="3" bestFit="1" customWidth="1"/>
    <col min="12555" max="12555" width="11.88671875" style="3" bestFit="1" customWidth="1"/>
    <col min="12556" max="12556" width="12" style="3" bestFit="1" customWidth="1"/>
    <col min="12557" max="12800" width="11.44140625" style="3"/>
    <col min="12801" max="12801" width="35.5546875" style="3" customWidth="1"/>
    <col min="12802" max="12804" width="20.5546875" style="3" customWidth="1"/>
    <col min="12805" max="12805" width="20.44140625" style="3" customWidth="1"/>
    <col min="12806" max="12806" width="23" style="3" customWidth="1"/>
    <col min="12807" max="12807" width="18" style="3" bestFit="1" customWidth="1"/>
    <col min="12808" max="12808" width="15.6640625" style="3" bestFit="1" customWidth="1"/>
    <col min="12809" max="12809" width="16.109375" style="3" bestFit="1" customWidth="1"/>
    <col min="12810" max="12810" width="12" style="3" bestFit="1" customWidth="1"/>
    <col min="12811" max="12811" width="11.88671875" style="3" bestFit="1" customWidth="1"/>
    <col min="12812" max="12812" width="12" style="3" bestFit="1" customWidth="1"/>
    <col min="12813" max="13056" width="11.44140625" style="3"/>
    <col min="13057" max="13057" width="35.5546875" style="3" customWidth="1"/>
    <col min="13058" max="13060" width="20.5546875" style="3" customWidth="1"/>
    <col min="13061" max="13061" width="20.44140625" style="3" customWidth="1"/>
    <col min="13062" max="13062" width="23" style="3" customWidth="1"/>
    <col min="13063" max="13063" width="18" style="3" bestFit="1" customWidth="1"/>
    <col min="13064" max="13064" width="15.6640625" style="3" bestFit="1" customWidth="1"/>
    <col min="13065" max="13065" width="16.109375" style="3" bestFit="1" customWidth="1"/>
    <col min="13066" max="13066" width="12" style="3" bestFit="1" customWidth="1"/>
    <col min="13067" max="13067" width="11.88671875" style="3" bestFit="1" customWidth="1"/>
    <col min="13068" max="13068" width="12" style="3" bestFit="1" customWidth="1"/>
    <col min="13069" max="13312" width="11.44140625" style="3"/>
    <col min="13313" max="13313" width="35.5546875" style="3" customWidth="1"/>
    <col min="13314" max="13316" width="20.5546875" style="3" customWidth="1"/>
    <col min="13317" max="13317" width="20.44140625" style="3" customWidth="1"/>
    <col min="13318" max="13318" width="23" style="3" customWidth="1"/>
    <col min="13319" max="13319" width="18" style="3" bestFit="1" customWidth="1"/>
    <col min="13320" max="13320" width="15.6640625" style="3" bestFit="1" customWidth="1"/>
    <col min="13321" max="13321" width="16.109375" style="3" bestFit="1" customWidth="1"/>
    <col min="13322" max="13322" width="12" style="3" bestFit="1" customWidth="1"/>
    <col min="13323" max="13323" width="11.88671875" style="3" bestFit="1" customWidth="1"/>
    <col min="13324" max="13324" width="12" style="3" bestFit="1" customWidth="1"/>
    <col min="13325" max="13568" width="11.44140625" style="3"/>
    <col min="13569" max="13569" width="35.5546875" style="3" customWidth="1"/>
    <col min="13570" max="13572" width="20.5546875" style="3" customWidth="1"/>
    <col min="13573" max="13573" width="20.44140625" style="3" customWidth="1"/>
    <col min="13574" max="13574" width="23" style="3" customWidth="1"/>
    <col min="13575" max="13575" width="18" style="3" bestFit="1" customWidth="1"/>
    <col min="13576" max="13576" width="15.6640625" style="3" bestFit="1" customWidth="1"/>
    <col min="13577" max="13577" width="16.109375" style="3" bestFit="1" customWidth="1"/>
    <col min="13578" max="13578" width="12" style="3" bestFit="1" customWidth="1"/>
    <col min="13579" max="13579" width="11.88671875" style="3" bestFit="1" customWidth="1"/>
    <col min="13580" max="13580" width="12" style="3" bestFit="1" customWidth="1"/>
    <col min="13581" max="13824" width="11.44140625" style="3"/>
    <col min="13825" max="13825" width="35.5546875" style="3" customWidth="1"/>
    <col min="13826" max="13828" width="20.5546875" style="3" customWidth="1"/>
    <col min="13829" max="13829" width="20.44140625" style="3" customWidth="1"/>
    <col min="13830" max="13830" width="23" style="3" customWidth="1"/>
    <col min="13831" max="13831" width="18" style="3" bestFit="1" customWidth="1"/>
    <col min="13832" max="13832" width="15.6640625" style="3" bestFit="1" customWidth="1"/>
    <col min="13833" max="13833" width="16.109375" style="3" bestFit="1" customWidth="1"/>
    <col min="13834" max="13834" width="12" style="3" bestFit="1" customWidth="1"/>
    <col min="13835" max="13835" width="11.88671875" style="3" bestFit="1" customWidth="1"/>
    <col min="13836" max="13836" width="12" style="3" bestFit="1" customWidth="1"/>
    <col min="13837" max="14080" width="11.44140625" style="3"/>
    <col min="14081" max="14081" width="35.5546875" style="3" customWidth="1"/>
    <col min="14082" max="14084" width="20.5546875" style="3" customWidth="1"/>
    <col min="14085" max="14085" width="20.44140625" style="3" customWidth="1"/>
    <col min="14086" max="14086" width="23" style="3" customWidth="1"/>
    <col min="14087" max="14087" width="18" style="3" bestFit="1" customWidth="1"/>
    <col min="14088" max="14088" width="15.6640625" style="3" bestFit="1" customWidth="1"/>
    <col min="14089" max="14089" width="16.109375" style="3" bestFit="1" customWidth="1"/>
    <col min="14090" max="14090" width="12" style="3" bestFit="1" customWidth="1"/>
    <col min="14091" max="14091" width="11.88671875" style="3" bestFit="1" customWidth="1"/>
    <col min="14092" max="14092" width="12" style="3" bestFit="1" customWidth="1"/>
    <col min="14093" max="14336" width="11.44140625" style="3"/>
    <col min="14337" max="14337" width="35.5546875" style="3" customWidth="1"/>
    <col min="14338" max="14340" width="20.5546875" style="3" customWidth="1"/>
    <col min="14341" max="14341" width="20.44140625" style="3" customWidth="1"/>
    <col min="14342" max="14342" width="23" style="3" customWidth="1"/>
    <col min="14343" max="14343" width="18" style="3" bestFit="1" customWidth="1"/>
    <col min="14344" max="14344" width="15.6640625" style="3" bestFit="1" customWidth="1"/>
    <col min="14345" max="14345" width="16.109375" style="3" bestFit="1" customWidth="1"/>
    <col min="14346" max="14346" width="12" style="3" bestFit="1" customWidth="1"/>
    <col min="14347" max="14347" width="11.88671875" style="3" bestFit="1" customWidth="1"/>
    <col min="14348" max="14348" width="12" style="3" bestFit="1" customWidth="1"/>
    <col min="14349" max="14592" width="11.44140625" style="3"/>
    <col min="14593" max="14593" width="35.5546875" style="3" customWidth="1"/>
    <col min="14594" max="14596" width="20.5546875" style="3" customWidth="1"/>
    <col min="14597" max="14597" width="20.44140625" style="3" customWidth="1"/>
    <col min="14598" max="14598" width="23" style="3" customWidth="1"/>
    <col min="14599" max="14599" width="18" style="3" bestFit="1" customWidth="1"/>
    <col min="14600" max="14600" width="15.6640625" style="3" bestFit="1" customWidth="1"/>
    <col min="14601" max="14601" width="16.109375" style="3" bestFit="1" customWidth="1"/>
    <col min="14602" max="14602" width="12" style="3" bestFit="1" customWidth="1"/>
    <col min="14603" max="14603" width="11.88671875" style="3" bestFit="1" customWidth="1"/>
    <col min="14604" max="14604" width="12" style="3" bestFit="1" customWidth="1"/>
    <col min="14605" max="14848" width="11.44140625" style="3"/>
    <col min="14849" max="14849" width="35.5546875" style="3" customWidth="1"/>
    <col min="14850" max="14852" width="20.5546875" style="3" customWidth="1"/>
    <col min="14853" max="14853" width="20.44140625" style="3" customWidth="1"/>
    <col min="14854" max="14854" width="23" style="3" customWidth="1"/>
    <col min="14855" max="14855" width="18" style="3" bestFit="1" customWidth="1"/>
    <col min="14856" max="14856" width="15.6640625" style="3" bestFit="1" customWidth="1"/>
    <col min="14857" max="14857" width="16.109375" style="3" bestFit="1" customWidth="1"/>
    <col min="14858" max="14858" width="12" style="3" bestFit="1" customWidth="1"/>
    <col min="14859" max="14859" width="11.88671875" style="3" bestFit="1" customWidth="1"/>
    <col min="14860" max="14860" width="12" style="3" bestFit="1" customWidth="1"/>
    <col min="14861" max="15104" width="11.44140625" style="3"/>
    <col min="15105" max="15105" width="35.5546875" style="3" customWidth="1"/>
    <col min="15106" max="15108" width="20.5546875" style="3" customWidth="1"/>
    <col min="15109" max="15109" width="20.44140625" style="3" customWidth="1"/>
    <col min="15110" max="15110" width="23" style="3" customWidth="1"/>
    <col min="15111" max="15111" width="18" style="3" bestFit="1" customWidth="1"/>
    <col min="15112" max="15112" width="15.6640625" style="3" bestFit="1" customWidth="1"/>
    <col min="15113" max="15113" width="16.109375" style="3" bestFit="1" customWidth="1"/>
    <col min="15114" max="15114" width="12" style="3" bestFit="1" customWidth="1"/>
    <col min="15115" max="15115" width="11.88671875" style="3" bestFit="1" customWidth="1"/>
    <col min="15116" max="15116" width="12" style="3" bestFit="1" customWidth="1"/>
    <col min="15117" max="15360" width="11.44140625" style="3"/>
    <col min="15361" max="15361" width="35.5546875" style="3" customWidth="1"/>
    <col min="15362" max="15364" width="20.5546875" style="3" customWidth="1"/>
    <col min="15365" max="15365" width="20.44140625" style="3" customWidth="1"/>
    <col min="15366" max="15366" width="23" style="3" customWidth="1"/>
    <col min="15367" max="15367" width="18" style="3" bestFit="1" customWidth="1"/>
    <col min="15368" max="15368" width="15.6640625" style="3" bestFit="1" customWidth="1"/>
    <col min="15369" max="15369" width="16.109375" style="3" bestFit="1" customWidth="1"/>
    <col min="15370" max="15370" width="12" style="3" bestFit="1" customWidth="1"/>
    <col min="15371" max="15371" width="11.88671875" style="3" bestFit="1" customWidth="1"/>
    <col min="15372" max="15372" width="12" style="3" bestFit="1" customWidth="1"/>
    <col min="15373" max="15616" width="11.44140625" style="3"/>
    <col min="15617" max="15617" width="35.5546875" style="3" customWidth="1"/>
    <col min="15618" max="15620" width="20.5546875" style="3" customWidth="1"/>
    <col min="15621" max="15621" width="20.44140625" style="3" customWidth="1"/>
    <col min="15622" max="15622" width="23" style="3" customWidth="1"/>
    <col min="15623" max="15623" width="18" style="3" bestFit="1" customWidth="1"/>
    <col min="15624" max="15624" width="15.6640625" style="3" bestFit="1" customWidth="1"/>
    <col min="15625" max="15625" width="16.109375" style="3" bestFit="1" customWidth="1"/>
    <col min="15626" max="15626" width="12" style="3" bestFit="1" customWidth="1"/>
    <col min="15627" max="15627" width="11.88671875" style="3" bestFit="1" customWidth="1"/>
    <col min="15628" max="15628" width="12" style="3" bestFit="1" customWidth="1"/>
    <col min="15629" max="15872" width="11.44140625" style="3"/>
    <col min="15873" max="15873" width="35.5546875" style="3" customWidth="1"/>
    <col min="15874" max="15876" width="20.5546875" style="3" customWidth="1"/>
    <col min="15877" max="15877" width="20.44140625" style="3" customWidth="1"/>
    <col min="15878" max="15878" width="23" style="3" customWidth="1"/>
    <col min="15879" max="15879" width="18" style="3" bestFit="1" customWidth="1"/>
    <col min="15880" max="15880" width="15.6640625" style="3" bestFit="1" customWidth="1"/>
    <col min="15881" max="15881" width="16.109375" style="3" bestFit="1" customWidth="1"/>
    <col min="15882" max="15882" width="12" style="3" bestFit="1" customWidth="1"/>
    <col min="15883" max="15883" width="11.88671875" style="3" bestFit="1" customWidth="1"/>
    <col min="15884" max="15884" width="12" style="3" bestFit="1" customWidth="1"/>
    <col min="15885" max="16128" width="11.44140625" style="3"/>
    <col min="16129" max="16129" width="35.5546875" style="3" customWidth="1"/>
    <col min="16130" max="16132" width="20.5546875" style="3" customWidth="1"/>
    <col min="16133" max="16133" width="20.44140625" style="3" customWidth="1"/>
    <col min="16134" max="16134" width="23" style="3" customWidth="1"/>
    <col min="16135" max="16135" width="18" style="3" bestFit="1" customWidth="1"/>
    <col min="16136" max="16136" width="15.6640625" style="3" bestFit="1" customWidth="1"/>
    <col min="16137" max="16137" width="16.109375" style="3" bestFit="1" customWidth="1"/>
    <col min="16138" max="16138" width="12" style="3" bestFit="1" customWidth="1"/>
    <col min="16139" max="16139" width="11.88671875" style="3" bestFit="1" customWidth="1"/>
    <col min="16140" max="16140" width="12" style="3" bestFit="1" customWidth="1"/>
    <col min="16141" max="16384" width="11.44140625" style="3"/>
  </cols>
  <sheetData>
    <row r="1" spans="1:10" x14ac:dyDescent="0.4">
      <c r="A1" s="1"/>
      <c r="B1" s="1"/>
      <c r="C1" s="1"/>
      <c r="D1" s="1"/>
      <c r="E1" s="1"/>
      <c r="F1" s="2"/>
    </row>
    <row r="2" spans="1:10" x14ac:dyDescent="0.4">
      <c r="A2" s="4" t="s">
        <v>0</v>
      </c>
      <c r="B2" s="4"/>
      <c r="C2" s="4"/>
      <c r="D2" s="4"/>
      <c r="E2" s="4"/>
      <c r="F2" s="2"/>
    </row>
    <row r="3" spans="1:10" x14ac:dyDescent="0.4">
      <c r="A3" s="4" t="s">
        <v>1</v>
      </c>
      <c r="B3" s="4"/>
      <c r="C3" s="4"/>
      <c r="D3" s="4"/>
      <c r="E3" s="4"/>
      <c r="F3" s="2"/>
    </row>
    <row r="4" spans="1:10" s="2" customFormat="1" x14ac:dyDescent="0.4">
      <c r="A4" s="4" t="s">
        <v>2</v>
      </c>
      <c r="B4" s="4"/>
      <c r="C4" s="4"/>
      <c r="D4" s="4"/>
      <c r="E4" s="4"/>
      <c r="G4" s="5"/>
    </row>
    <row r="5" spans="1:10" x14ac:dyDescent="0.4">
      <c r="A5" s="6"/>
      <c r="B5" s="7"/>
      <c r="C5" s="7"/>
      <c r="D5" s="7"/>
      <c r="E5" s="7"/>
      <c r="F5" s="2"/>
    </row>
    <row r="6" spans="1:10" x14ac:dyDescent="0.4">
      <c r="A6" s="4" t="s">
        <v>3</v>
      </c>
      <c r="B6" s="4"/>
      <c r="C6" s="4"/>
      <c r="D6" s="4"/>
      <c r="E6" s="4"/>
      <c r="F6" s="2"/>
    </row>
    <row r="7" spans="1:10" ht="16.8" thickBot="1" x14ac:dyDescent="0.45">
      <c r="A7" s="8"/>
      <c r="B7" s="8"/>
      <c r="C7" s="8"/>
      <c r="D7" s="8"/>
      <c r="E7" s="8"/>
      <c r="F7" s="2"/>
    </row>
    <row r="8" spans="1:10" ht="16.8" thickTop="1" x14ac:dyDescent="0.4">
      <c r="A8" s="9" t="s">
        <v>4</v>
      </c>
      <c r="B8" s="10" t="s">
        <v>5</v>
      </c>
      <c r="C8" s="11" t="s">
        <v>6</v>
      </c>
      <c r="D8" s="12" t="s">
        <v>7</v>
      </c>
      <c r="E8" s="13" t="s">
        <v>8</v>
      </c>
      <c r="F8" s="2"/>
    </row>
    <row r="9" spans="1:10" x14ac:dyDescent="0.4">
      <c r="A9" s="14"/>
      <c r="B9" s="15"/>
      <c r="C9" s="16"/>
      <c r="D9" s="17"/>
      <c r="E9" s="18" t="s">
        <v>8</v>
      </c>
      <c r="F9" s="2"/>
    </row>
    <row r="10" spans="1:10" ht="16.8" thickBot="1" x14ac:dyDescent="0.45">
      <c r="A10" s="19"/>
      <c r="B10" s="20"/>
      <c r="C10" s="21" t="s">
        <v>9</v>
      </c>
      <c r="D10" s="22"/>
      <c r="E10" s="23"/>
      <c r="F10" s="2"/>
    </row>
    <row r="11" spans="1:10" ht="15.75" customHeight="1" x14ac:dyDescent="0.4">
      <c r="A11" s="24" t="s">
        <v>10</v>
      </c>
      <c r="B11" s="25">
        <f>+B13+B17+B21</f>
        <v>18342442652</v>
      </c>
      <c r="C11" s="26">
        <f>+C13+C17+C21</f>
        <v>18293563895</v>
      </c>
      <c r="D11" s="27">
        <f>+C11-B11</f>
        <v>-48878757</v>
      </c>
      <c r="E11" s="28">
        <f>+B11/$B$38</f>
        <v>0.94800430258668378</v>
      </c>
      <c r="F11" s="2"/>
    </row>
    <row r="12" spans="1:10" ht="13.5" customHeight="1" x14ac:dyDescent="0.4">
      <c r="A12" s="29"/>
      <c r="B12" s="30"/>
      <c r="C12" s="30"/>
      <c r="D12" s="31"/>
      <c r="E12" s="28"/>
      <c r="F12" s="2"/>
    </row>
    <row r="13" spans="1:10" x14ac:dyDescent="0.4">
      <c r="A13" s="32" t="s">
        <v>11</v>
      </c>
      <c r="B13" s="33">
        <f>+B14+B15</f>
        <v>18175268858</v>
      </c>
      <c r="C13" s="33">
        <f>SUM(C14:C15)</f>
        <v>18128418516</v>
      </c>
      <c r="D13" s="34">
        <f>+C13-B13</f>
        <v>-46850342</v>
      </c>
      <c r="E13" s="28">
        <f t="shared" ref="E13:E38" si="0">+B13/$B$38</f>
        <v>0.93936415149020702</v>
      </c>
      <c r="F13" s="35"/>
      <c r="G13" s="36"/>
      <c r="H13" s="37"/>
    </row>
    <row r="14" spans="1:10" x14ac:dyDescent="0.4">
      <c r="A14" s="29" t="s">
        <v>12</v>
      </c>
      <c r="B14" s="30">
        <f>+'[1]Anexo 1'!H13</f>
        <v>11359543036</v>
      </c>
      <c r="C14" s="30">
        <f>+'[1]Anexo 1'!J13</f>
        <v>11322555891</v>
      </c>
      <c r="D14" s="31">
        <f>+C14-B14</f>
        <v>-36987145</v>
      </c>
      <c r="E14" s="38">
        <f t="shared" si="0"/>
        <v>0.58710259466845849</v>
      </c>
      <c r="F14" s="39"/>
      <c r="G14" s="40"/>
      <c r="J14" s="37"/>
    </row>
    <row r="15" spans="1:10" ht="29.4" x14ac:dyDescent="0.4">
      <c r="A15" s="29" t="s">
        <v>13</v>
      </c>
      <c r="B15" s="30">
        <f>+'[1]Anexo 1'!H14</f>
        <v>6815725822</v>
      </c>
      <c r="C15" s="30">
        <f>+'[1]Anexo 1'!J14</f>
        <v>6805862625</v>
      </c>
      <c r="D15" s="31">
        <f>+C15-B15</f>
        <v>-9863197</v>
      </c>
      <c r="E15" s="38">
        <f t="shared" si="0"/>
        <v>0.35226155682174853</v>
      </c>
      <c r="F15" s="2"/>
      <c r="G15" s="40"/>
      <c r="J15" s="37"/>
    </row>
    <row r="16" spans="1:10" x14ac:dyDescent="0.4">
      <c r="A16" s="29"/>
      <c r="B16" s="30"/>
      <c r="C16" s="30"/>
      <c r="D16" s="31"/>
      <c r="E16" s="38"/>
      <c r="F16" s="2"/>
      <c r="G16" s="41"/>
      <c r="J16" s="37"/>
    </row>
    <row r="17" spans="1:8" x14ac:dyDescent="0.4">
      <c r="A17" s="42" t="s">
        <v>14</v>
      </c>
      <c r="B17" s="43">
        <f>+B18+B19</f>
        <v>167173794</v>
      </c>
      <c r="C17" s="43">
        <f>SUM(C18:C19)</f>
        <v>165145379</v>
      </c>
      <c r="D17" s="44">
        <f>+C17-B17</f>
        <v>-2028415</v>
      </c>
      <c r="E17" s="28">
        <f t="shared" si="0"/>
        <v>8.6401510964767628E-3</v>
      </c>
      <c r="F17" s="2"/>
      <c r="G17" s="37"/>
    </row>
    <row r="18" spans="1:8" x14ac:dyDescent="0.4">
      <c r="A18" s="29" t="s">
        <v>12</v>
      </c>
      <c r="B18" s="30">
        <f>+'[1]Anexo 1'!H17</f>
        <v>104483621</v>
      </c>
      <c r="C18" s="30">
        <f>+'[1]Anexo 1'!J17</f>
        <v>103217747</v>
      </c>
      <c r="D18" s="31">
        <f>+C18-B18</f>
        <v>-1265874</v>
      </c>
      <c r="E18" s="38">
        <f t="shared" si="0"/>
        <v>5.400094422377065E-3</v>
      </c>
      <c r="F18" s="2"/>
      <c r="G18" s="36"/>
    </row>
    <row r="19" spans="1:8" ht="29.4" x14ac:dyDescent="0.4">
      <c r="A19" s="29" t="s">
        <v>13</v>
      </c>
      <c r="B19" s="30">
        <f>+'[1]Anexo 1'!H18</f>
        <v>62690173</v>
      </c>
      <c r="C19" s="30">
        <f>+'[1]Anexo 1'!J18</f>
        <v>61927632</v>
      </c>
      <c r="D19" s="31">
        <f>+C19-B19</f>
        <v>-762541</v>
      </c>
      <c r="E19" s="38">
        <f t="shared" si="0"/>
        <v>3.2400566740996973E-3</v>
      </c>
      <c r="F19" s="2"/>
      <c r="G19" s="40"/>
    </row>
    <row r="20" spans="1:8" x14ac:dyDescent="0.4">
      <c r="A20" s="29"/>
      <c r="B20" s="30"/>
      <c r="C20" s="30"/>
      <c r="D20" s="31"/>
      <c r="E20" s="45"/>
      <c r="F20" s="2"/>
      <c r="G20" s="46"/>
      <c r="H20" s="37"/>
    </row>
    <row r="21" spans="1:8" ht="29.4" x14ac:dyDescent="0.4">
      <c r="A21" s="32" t="s">
        <v>15</v>
      </c>
      <c r="B21" s="47">
        <f>+B22+B23</f>
        <v>0</v>
      </c>
      <c r="C21" s="47">
        <f>SUM(C22:C23)</f>
        <v>0</v>
      </c>
      <c r="D21" s="48">
        <f>+C21-B21</f>
        <v>0</v>
      </c>
      <c r="E21" s="28">
        <f t="shared" si="0"/>
        <v>0</v>
      </c>
      <c r="F21" s="2"/>
      <c r="G21" s="49"/>
    </row>
    <row r="22" spans="1:8" x14ac:dyDescent="0.4">
      <c r="A22" s="29" t="s">
        <v>12</v>
      </c>
      <c r="B22" s="30">
        <f>+'[2]Anexo 1'!H21</f>
        <v>0</v>
      </c>
      <c r="C22" s="30">
        <f>+'[1]Anexo 1'!J21</f>
        <v>0</v>
      </c>
      <c r="D22" s="31">
        <f>+C22-B22</f>
        <v>0</v>
      </c>
      <c r="E22" s="38">
        <f t="shared" si="0"/>
        <v>0</v>
      </c>
      <c r="F22" s="2"/>
      <c r="G22" s="50"/>
    </row>
    <row r="23" spans="1:8" ht="29.4" x14ac:dyDescent="0.4">
      <c r="A23" s="51" t="s">
        <v>13</v>
      </c>
      <c r="B23" s="30">
        <f>+'[2]Anexo 1'!H22</f>
        <v>0</v>
      </c>
      <c r="C23" s="30">
        <f>+'[1]Anexo 1'!J22</f>
        <v>0</v>
      </c>
      <c r="D23" s="31">
        <f>+C23-B23</f>
        <v>0</v>
      </c>
      <c r="E23" s="38">
        <f t="shared" si="0"/>
        <v>0</v>
      </c>
      <c r="F23" s="2"/>
      <c r="G23" s="52"/>
    </row>
    <row r="24" spans="1:8" x14ac:dyDescent="0.4">
      <c r="A24" s="42"/>
      <c r="B24" s="43"/>
      <c r="C24" s="43"/>
      <c r="D24" s="44"/>
      <c r="E24" s="28"/>
      <c r="F24" s="2"/>
      <c r="G24" s="52"/>
    </row>
    <row r="25" spans="1:8" x14ac:dyDescent="0.4">
      <c r="A25" s="42" t="s">
        <v>16</v>
      </c>
      <c r="B25" s="43">
        <f>+B27+B31</f>
        <v>1006037731.424</v>
      </c>
      <c r="C25" s="43">
        <f>+C27+C31</f>
        <v>1009941785.424</v>
      </c>
      <c r="D25" s="44">
        <f>+C25-B25</f>
        <v>3904054</v>
      </c>
      <c r="E25" s="28">
        <f t="shared" si="0"/>
        <v>5.1995697413316277E-2</v>
      </c>
      <c r="F25" s="2"/>
      <c r="G25" s="49"/>
    </row>
    <row r="26" spans="1:8" x14ac:dyDescent="0.4">
      <c r="A26" s="42"/>
      <c r="B26" s="43"/>
      <c r="C26" s="43"/>
      <c r="D26" s="44"/>
      <c r="E26" s="28"/>
      <c r="F26" s="2"/>
      <c r="G26" s="37"/>
    </row>
    <row r="27" spans="1:8" x14ac:dyDescent="0.4">
      <c r="A27" s="42" t="s">
        <v>17</v>
      </c>
      <c r="B27" s="43">
        <f>SUM(B28:B29)</f>
        <v>450187598</v>
      </c>
      <c r="C27" s="43">
        <f>SUM(C28:C29)</f>
        <v>449813799</v>
      </c>
      <c r="D27" s="44">
        <f>+C27-B27</f>
        <v>-373799</v>
      </c>
      <c r="E27" s="28">
        <f t="shared" si="0"/>
        <v>2.3267336197920711E-2</v>
      </c>
      <c r="F27" s="2"/>
    </row>
    <row r="28" spans="1:8" x14ac:dyDescent="0.4">
      <c r="A28" s="29" t="s">
        <v>18</v>
      </c>
      <c r="B28" s="30">
        <f>+'[1]Anexo 1'!H27</f>
        <v>329799240</v>
      </c>
      <c r="C28" s="30">
        <f>+'[1]Anexo 1'!J27</f>
        <v>329595253</v>
      </c>
      <c r="D28" s="31">
        <f>+C28-B28</f>
        <v>-203987</v>
      </c>
      <c r="E28" s="38">
        <f t="shared" si="0"/>
        <v>1.7045226987569613E-2</v>
      </c>
      <c r="F28" s="2"/>
      <c r="G28" s="37"/>
    </row>
    <row r="29" spans="1:8" x14ac:dyDescent="0.4">
      <c r="A29" s="29" t="s">
        <v>19</v>
      </c>
      <c r="B29" s="30">
        <f>+'[1]Anexo 1'!H28</f>
        <v>120388358</v>
      </c>
      <c r="C29" s="30">
        <f>+'[1]Anexo 1'!J28</f>
        <v>120218546</v>
      </c>
      <c r="D29" s="31">
        <f>+C29-B29</f>
        <v>-169812</v>
      </c>
      <c r="E29" s="38">
        <f t="shared" si="0"/>
        <v>6.2221092103510976E-3</v>
      </c>
      <c r="F29" s="2"/>
      <c r="G29" s="37"/>
    </row>
    <row r="30" spans="1:8" x14ac:dyDescent="0.4">
      <c r="A30" s="42"/>
      <c r="B30" s="43"/>
      <c r="C30" s="43"/>
      <c r="D30" s="44"/>
      <c r="E30" s="28"/>
      <c r="F30" s="2"/>
    </row>
    <row r="31" spans="1:8" x14ac:dyDescent="0.4">
      <c r="A31" s="42" t="s">
        <v>20</v>
      </c>
      <c r="B31" s="43">
        <f>SUM(B32:B37)</f>
        <v>555850133.42400002</v>
      </c>
      <c r="C31" s="43">
        <f>SUM(C32:C37)</f>
        <v>560127986.42400002</v>
      </c>
      <c r="D31" s="44">
        <f t="shared" ref="D31:D37" si="1">+C31-B31</f>
        <v>4277853</v>
      </c>
      <c r="E31" s="28">
        <f t="shared" si="0"/>
        <v>2.872836121539557E-2</v>
      </c>
      <c r="F31" s="2"/>
    </row>
    <row r="32" spans="1:8" x14ac:dyDescent="0.4">
      <c r="A32" s="53" t="s">
        <v>21</v>
      </c>
      <c r="B32" s="30">
        <f>+'[1]Anexo 1'!H31</f>
        <v>415831021.42400002</v>
      </c>
      <c r="C32" s="30">
        <f>+'[1]Anexo 1'!J31</f>
        <v>418429668.42400002</v>
      </c>
      <c r="D32" s="31">
        <f t="shared" si="1"/>
        <v>2598647</v>
      </c>
      <c r="E32" s="38">
        <f t="shared" si="0"/>
        <v>2.1491663075527412E-2</v>
      </c>
      <c r="F32" s="2"/>
    </row>
    <row r="33" spans="1:6" x14ac:dyDescent="0.4">
      <c r="A33" s="53" t="s">
        <v>22</v>
      </c>
      <c r="B33" s="30">
        <f>+'[1]Anexo 1'!H32</f>
        <v>21080138</v>
      </c>
      <c r="C33" s="30">
        <f>+'[1]Anexo 1'!J32</f>
        <v>21237012</v>
      </c>
      <c r="D33" s="31">
        <f t="shared" si="1"/>
        <v>156874</v>
      </c>
      <c r="E33" s="38">
        <f t="shared" si="0"/>
        <v>1.0894983782839878E-3</v>
      </c>
      <c r="F33" s="2"/>
    </row>
    <row r="34" spans="1:6" x14ac:dyDescent="0.4">
      <c r="A34" s="53" t="s">
        <v>23</v>
      </c>
      <c r="B34" s="30">
        <f>+'[1]Anexo 1'!H33</f>
        <v>18248083</v>
      </c>
      <c r="C34" s="30">
        <f>+'[1]Anexo 1'!J33</f>
        <v>18346717</v>
      </c>
      <c r="D34" s="31">
        <f t="shared" si="1"/>
        <v>98634</v>
      </c>
      <c r="E34" s="38">
        <f t="shared" si="0"/>
        <v>9.4312745178857973E-4</v>
      </c>
      <c r="F34" s="2"/>
    </row>
    <row r="35" spans="1:6" x14ac:dyDescent="0.4">
      <c r="A35" s="53" t="s">
        <v>24</v>
      </c>
      <c r="B35" s="30">
        <f>+'[1]Anexo 1'!H34</f>
        <v>100690891</v>
      </c>
      <c r="C35" s="30">
        <f>+'[1]Anexo 1'!J34</f>
        <v>102114589</v>
      </c>
      <c r="D35" s="31">
        <f t="shared" si="1"/>
        <v>1423698</v>
      </c>
      <c r="E35" s="38">
        <f t="shared" si="0"/>
        <v>5.2040723097955899E-3</v>
      </c>
      <c r="F35" s="2"/>
    </row>
    <row r="36" spans="1:6" x14ac:dyDescent="0.4">
      <c r="A36" s="53" t="s">
        <v>25</v>
      </c>
      <c r="B36" s="30">
        <v>0</v>
      </c>
      <c r="C36" s="30"/>
      <c r="D36" s="31">
        <f t="shared" si="1"/>
        <v>0</v>
      </c>
      <c r="E36" s="38">
        <f>+B36/$B$38</f>
        <v>0</v>
      </c>
      <c r="F36" s="2"/>
    </row>
    <row r="37" spans="1:6" ht="16.8" thickBot="1" x14ac:dyDescent="0.45">
      <c r="A37" s="53" t="s">
        <v>26</v>
      </c>
      <c r="B37" s="30">
        <v>0</v>
      </c>
      <c r="C37" s="30"/>
      <c r="D37" s="31">
        <f t="shared" si="1"/>
        <v>0</v>
      </c>
      <c r="E37" s="38">
        <f t="shared" si="0"/>
        <v>0</v>
      </c>
      <c r="F37" s="2"/>
    </row>
    <row r="38" spans="1:6" ht="16.8" thickBot="1" x14ac:dyDescent="0.45">
      <c r="A38" s="54" t="s">
        <v>27</v>
      </c>
      <c r="B38" s="55">
        <f>+B25+B11</f>
        <v>19348480383.424</v>
      </c>
      <c r="C38" s="55">
        <f>+C25+C11</f>
        <v>19303505680.424</v>
      </c>
      <c r="D38" s="56">
        <f>+C38-B38</f>
        <v>-44974703</v>
      </c>
      <c r="E38" s="57">
        <f t="shared" si="0"/>
        <v>1</v>
      </c>
      <c r="F38" s="2"/>
    </row>
    <row r="39" spans="1:6" ht="16.8" thickTop="1" x14ac:dyDescent="0.4">
      <c r="A39" s="58"/>
    </row>
    <row r="40" spans="1:6" hidden="1" outlineLevel="1" x14ac:dyDescent="0.4">
      <c r="A40" s="3" t="s">
        <v>28</v>
      </c>
      <c r="B40" s="59"/>
      <c r="C40" s="59"/>
      <c r="D40" s="59"/>
    </row>
    <row r="41" spans="1:6" hidden="1" outlineLevel="1" x14ac:dyDescent="0.4">
      <c r="A41" s="3" t="s">
        <v>29</v>
      </c>
      <c r="B41" s="60">
        <f>+B14+B18+B22+B28+B33+B35+B37</f>
        <v>11915596926</v>
      </c>
      <c r="C41" s="60"/>
      <c r="D41" s="60"/>
      <c r="F41" s="37"/>
    </row>
    <row r="42" spans="1:6" hidden="1" outlineLevel="1" x14ac:dyDescent="0.4">
      <c r="A42" s="3" t="s">
        <v>30</v>
      </c>
      <c r="B42" s="60" t="e">
        <f>+'[3]Anexo 2 '!#REF!-'[3]Anexo 2 '!#REF!-'[3]Anexo 2 '!J207</f>
        <v>#REF!</v>
      </c>
      <c r="C42" s="60"/>
      <c r="D42" s="60"/>
      <c r="F42" s="37"/>
    </row>
    <row r="43" spans="1:6" hidden="1" outlineLevel="1" x14ac:dyDescent="0.4">
      <c r="A43" s="3" t="s">
        <v>31</v>
      </c>
      <c r="B43" s="37" t="e">
        <f>+B41-B42</f>
        <v>#REF!</v>
      </c>
      <c r="C43" s="37"/>
      <c r="D43" s="37"/>
      <c r="F43" s="37"/>
    </row>
    <row r="44" spans="1:6" hidden="1" outlineLevel="1" x14ac:dyDescent="0.4">
      <c r="A44" s="58"/>
      <c r="F44" s="37"/>
    </row>
    <row r="45" spans="1:6" hidden="1" outlineLevel="1" x14ac:dyDescent="0.4">
      <c r="A45" s="3" t="s">
        <v>32</v>
      </c>
      <c r="F45" s="37"/>
    </row>
    <row r="46" spans="1:6" hidden="1" outlineLevel="1" x14ac:dyDescent="0.4">
      <c r="A46" s="3" t="s">
        <v>29</v>
      </c>
      <c r="B46" s="37">
        <f>+ppc+B19+B29+VTAS2005+B34+B23</f>
        <v>7432883457.4239998</v>
      </c>
      <c r="C46" s="37"/>
      <c r="D46" s="37"/>
      <c r="F46" s="37"/>
    </row>
    <row r="47" spans="1:6" hidden="1" outlineLevel="1" x14ac:dyDescent="0.4">
      <c r="A47" s="3" t="s">
        <v>30</v>
      </c>
      <c r="B47" s="49" t="e">
        <f>+'[3]Anexo 2 '!#REF!+'[3]Anexo 2 '!J207</f>
        <v>#REF!</v>
      </c>
      <c r="C47" s="49"/>
      <c r="D47" s="49"/>
      <c r="F47" s="37"/>
    </row>
    <row r="48" spans="1:6" hidden="1" outlineLevel="1" x14ac:dyDescent="0.4">
      <c r="A48" s="3" t="s">
        <v>31</v>
      </c>
      <c r="B48" s="49" t="e">
        <f>+B46-B47</f>
        <v>#REF!</v>
      </c>
      <c r="C48" s="49"/>
      <c r="D48" s="49"/>
      <c r="F48" s="37"/>
    </row>
    <row r="49" spans="1:5" collapsed="1" x14ac:dyDescent="0.4">
      <c r="A49" s="58"/>
      <c r="B49" s="49"/>
      <c r="C49" s="49"/>
      <c r="D49" s="49"/>
      <c r="E49" s="49"/>
    </row>
    <row r="50" spans="1:5" x14ac:dyDescent="0.4">
      <c r="A50" s="58"/>
    </row>
    <row r="51" spans="1:5" x14ac:dyDescent="0.4">
      <c r="A51" s="58"/>
    </row>
    <row r="52" spans="1:5" x14ac:dyDescent="0.4">
      <c r="A52" s="58"/>
    </row>
    <row r="53" spans="1:5" x14ac:dyDescent="0.4">
      <c r="A53" s="58"/>
    </row>
    <row r="54" spans="1:5" x14ac:dyDescent="0.4">
      <c r="A54" s="58"/>
    </row>
    <row r="55" spans="1:5" x14ac:dyDescent="0.4">
      <c r="A55" s="58"/>
    </row>
    <row r="56" spans="1:5" x14ac:dyDescent="0.4">
      <c r="A56" s="58"/>
    </row>
    <row r="57" spans="1:5" x14ac:dyDescent="0.4">
      <c r="A57" s="58"/>
    </row>
    <row r="58" spans="1:5" x14ac:dyDescent="0.4">
      <c r="A58" s="58"/>
    </row>
    <row r="59" spans="1:5" x14ac:dyDescent="0.4">
      <c r="A59" s="58"/>
    </row>
    <row r="60" spans="1:5" x14ac:dyDescent="0.4">
      <c r="A60" s="58"/>
    </row>
    <row r="61" spans="1:5" x14ac:dyDescent="0.4">
      <c r="A61" s="58"/>
    </row>
    <row r="62" spans="1:5" x14ac:dyDescent="0.4">
      <c r="A62" s="58"/>
    </row>
    <row r="63" spans="1:5" x14ac:dyDescent="0.4">
      <c r="A63" s="58"/>
    </row>
    <row r="64" spans="1:5" x14ac:dyDescent="0.4">
      <c r="A64" s="58"/>
    </row>
    <row r="65" spans="1:1" x14ac:dyDescent="0.4">
      <c r="A65" s="58"/>
    </row>
    <row r="66" spans="1:1" x14ac:dyDescent="0.4">
      <c r="A66" s="58"/>
    </row>
    <row r="67" spans="1:1" x14ac:dyDescent="0.4">
      <c r="A67" s="58"/>
    </row>
    <row r="68" spans="1:1" x14ac:dyDescent="0.4">
      <c r="A68" s="58"/>
    </row>
    <row r="69" spans="1:1" x14ac:dyDescent="0.4">
      <c r="A69" s="58"/>
    </row>
    <row r="70" spans="1:1" x14ac:dyDescent="0.4">
      <c r="A70" s="58"/>
    </row>
    <row r="71" spans="1:1" x14ac:dyDescent="0.4">
      <c r="A71" s="58"/>
    </row>
    <row r="72" spans="1:1" x14ac:dyDescent="0.4">
      <c r="A72" s="58"/>
    </row>
    <row r="73" spans="1:1" x14ac:dyDescent="0.4">
      <c r="A73" s="58"/>
    </row>
  </sheetData>
  <mergeCells count="9">
    <mergeCell ref="A2:E2"/>
    <mergeCell ref="A3:E3"/>
    <mergeCell ref="A4:E4"/>
    <mergeCell ref="A6:E6"/>
    <mergeCell ref="A8:A10"/>
    <mergeCell ref="B8:B10"/>
    <mergeCell ref="C8:C9"/>
    <mergeCell ref="D8:D10"/>
    <mergeCell ref="E8:E10"/>
  </mergeCells>
  <printOptions horizontalCentered="1"/>
  <pageMargins left="0.39370078740157483" right="0.39370078740157483" top="0.59055118110236227" bottom="0.59055118110236227" header="0.51181102362204722" footer="0.51181102362204722"/>
  <pageSetup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Anexo 1</vt:lpstr>
      <vt:lpstr>'Anexo 1'!Área_de_impresión</vt:lpstr>
      <vt:lpstr>ppc</vt:lpstr>
      <vt:lpstr>'Anexo 1'!Títulos_a_imprimir</vt:lpstr>
      <vt:lpstr>VTAS2005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2026-03-31T15:41:22Z</dcterms:created>
  <dcterms:modified xsi:type="dcterms:W3CDTF">2026-03-31T15:43:14Z</dcterms:modified>
</cp:coreProperties>
</file>