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Ejecuciones 2024\"/>
    </mc:Choice>
  </mc:AlternateContent>
  <xr:revisionPtr revIDLastSave="0" documentId="13_ncr:1_{219FDE3C-05E4-4F1F-ADF0-07F63CF37FBB}" xr6:coauthVersionLast="47" xr6:coauthVersionMax="47" xr10:uidLastSave="{00000000-0000-0000-0000-000000000000}"/>
  <bookViews>
    <workbookView xWindow="-108" yWindow="-108" windowWidth="23256" windowHeight="12456" xr2:uid="{67355AD4-6421-4C6F-952B-548C023335F6}"/>
  </bookViews>
  <sheets>
    <sheet name="Anexo No. 8 Ejecución Pt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hidden="1">#REF!</definedName>
    <definedName name="ANEXO" hidden="1">'[1]Inversión total en programas'!$A$50:$IV$50,'[1]Inversión total en programas'!$A$60:$IV$63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'[2]Anexo 1 Minagricultura'!#REF!</definedName>
    <definedName name="CABEZAS_PROYEC">'[3]Anexo 1 Minagricultura'!#REF!</definedName>
    <definedName name="CONTRATOS">#REF!</definedName>
    <definedName name="CUOTAPPC2005">'[4]Anexo 1'!#REF!</definedName>
    <definedName name="CUOTAPPC2013">'[4]Anexo 1'!#REF!</definedName>
    <definedName name="CUOTAPPC203">'[4]Anexo 1'!#REF!</definedName>
    <definedName name="DIAG_PPC">#REF!</definedName>
    <definedName name="DIRECCION">[5]consecutivo!$M$9:$M$13</definedName>
    <definedName name="DISTRIBUIDOR">#REF!</definedName>
    <definedName name="Dólar">#REF!</definedName>
    <definedName name="eeeee">'[4]Ejecución ingresos 2023'!#REF!</definedName>
    <definedName name="EPPC">'[4]Anexo 1'!$C$50</definedName>
    <definedName name="Euro">#REF!</definedName>
    <definedName name="FDGFDG">#REF!</definedName>
    <definedName name="FECHA_DE_RECIBIDO">[6]BASE!$E$3:$E$177</definedName>
    <definedName name="FOMENTO">'[4]Anexo 1'!$C$49</definedName>
    <definedName name="FOMENTOS">'[7]Anexo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>#REF!</definedName>
    <definedName name="ppc">'[4]Anexo 1'!$D$11</definedName>
    <definedName name="RESERV_FUTU">#REF!</definedName>
    <definedName name="Resumeningresos" hidden="1">'[8]Inversión total en programas'!$A$50:$IV$50,'[8]Inversión total en programas'!$A$60:$IV$63</definedName>
    <definedName name="saldo">'[4]Ejecución ingresos 2023'!#REF!</definedName>
    <definedName name="saldos">'[4]Ejecución ingresos 2023'!#REF!</definedName>
    <definedName name="SUPERA2004">'[4]Anexo 1'!#REF!</definedName>
    <definedName name="SUPERA2005">'[4]Anexo 1'!#REF!</definedName>
    <definedName name="SUPERA2010">'[9]Anexo 1 Minagricultura'!$C$21</definedName>
    <definedName name="SUPERA2012">'[4]Anexo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>#REF!</definedName>
    <definedName name="VTAS2005">'[4]Anexo 1'!$D$28</definedName>
    <definedName name="xx">[10]Ingresos!$C$19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>'[11]Ingresos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5" i="1" l="1"/>
  <c r="G135" i="1" s="1"/>
  <c r="C134" i="1"/>
  <c r="G134" i="1" s="1"/>
  <c r="F132" i="1"/>
  <c r="D132" i="1"/>
  <c r="C132" i="1"/>
  <c r="F131" i="1"/>
  <c r="F130" i="1" s="1"/>
  <c r="D131" i="1"/>
  <c r="C131" i="1"/>
  <c r="D129" i="1"/>
  <c r="C129" i="1"/>
  <c r="G129" i="1" s="1"/>
  <c r="F128" i="1"/>
  <c r="D128" i="1"/>
  <c r="C128" i="1"/>
  <c r="F127" i="1"/>
  <c r="D127" i="1"/>
  <c r="C127" i="1"/>
  <c r="F125" i="1"/>
  <c r="D125" i="1"/>
  <c r="C125" i="1"/>
  <c r="F124" i="1"/>
  <c r="F123" i="1" s="1"/>
  <c r="D124" i="1"/>
  <c r="C124" i="1"/>
  <c r="F121" i="1"/>
  <c r="D121" i="1"/>
  <c r="C121" i="1"/>
  <c r="F120" i="1"/>
  <c r="D120" i="1"/>
  <c r="C120" i="1"/>
  <c r="F118" i="1"/>
  <c r="D118" i="1"/>
  <c r="C118" i="1"/>
  <c r="G118" i="1" s="1"/>
  <c r="F117" i="1"/>
  <c r="D117" i="1"/>
  <c r="C117" i="1"/>
  <c r="F116" i="1"/>
  <c r="D116" i="1"/>
  <c r="C116" i="1"/>
  <c r="F114" i="1"/>
  <c r="D114" i="1"/>
  <c r="C114" i="1"/>
  <c r="E114" i="1" s="1"/>
  <c r="F113" i="1"/>
  <c r="D113" i="1"/>
  <c r="C113" i="1"/>
  <c r="F111" i="1"/>
  <c r="F110" i="1" s="1"/>
  <c r="D111" i="1"/>
  <c r="D110" i="1" s="1"/>
  <c r="C111" i="1"/>
  <c r="C110" i="1" s="1"/>
  <c r="F108" i="1"/>
  <c r="F107" i="1" s="1"/>
  <c r="D108" i="1"/>
  <c r="D107" i="1" s="1"/>
  <c r="C108" i="1"/>
  <c r="C107" i="1" s="1"/>
  <c r="F106" i="1"/>
  <c r="D106" i="1"/>
  <c r="C106" i="1"/>
  <c r="F105" i="1"/>
  <c r="D105" i="1"/>
  <c r="C105" i="1"/>
  <c r="F104" i="1"/>
  <c r="D104" i="1"/>
  <c r="C104" i="1"/>
  <c r="F102" i="1"/>
  <c r="D102" i="1"/>
  <c r="C102" i="1"/>
  <c r="F101" i="1"/>
  <c r="D101" i="1"/>
  <c r="C101" i="1"/>
  <c r="F100" i="1"/>
  <c r="D100" i="1"/>
  <c r="C100" i="1"/>
  <c r="F97" i="1"/>
  <c r="D97" i="1"/>
  <c r="C97" i="1"/>
  <c r="F96" i="1"/>
  <c r="D96" i="1"/>
  <c r="C96" i="1"/>
  <c r="F95" i="1"/>
  <c r="D95" i="1"/>
  <c r="C95" i="1"/>
  <c r="F93" i="1"/>
  <c r="D93" i="1"/>
  <c r="C93" i="1"/>
  <c r="F92" i="1"/>
  <c r="D92" i="1"/>
  <c r="C92" i="1"/>
  <c r="F91" i="1"/>
  <c r="D91" i="1"/>
  <c r="C91" i="1"/>
  <c r="F90" i="1"/>
  <c r="D90" i="1"/>
  <c r="C90" i="1"/>
  <c r="F87" i="1"/>
  <c r="D87" i="1"/>
  <c r="C87" i="1"/>
  <c r="E87" i="1" s="1"/>
  <c r="F86" i="1"/>
  <c r="D86" i="1"/>
  <c r="C86" i="1"/>
  <c r="F85" i="1"/>
  <c r="D85" i="1"/>
  <c r="C85" i="1"/>
  <c r="F84" i="1"/>
  <c r="D84" i="1"/>
  <c r="C84" i="1"/>
  <c r="F83" i="1"/>
  <c r="D83" i="1"/>
  <c r="C83" i="1"/>
  <c r="F82" i="1"/>
  <c r="D82" i="1"/>
  <c r="C82" i="1"/>
  <c r="F79" i="1"/>
  <c r="D79" i="1"/>
  <c r="C79" i="1"/>
  <c r="F78" i="1"/>
  <c r="D78" i="1"/>
  <c r="C78" i="1"/>
  <c r="F77" i="1"/>
  <c r="D77" i="1"/>
  <c r="C77" i="1"/>
  <c r="F76" i="1"/>
  <c r="G76" i="1" s="1"/>
  <c r="D76" i="1"/>
  <c r="E76" i="1" s="1"/>
  <c r="C76" i="1"/>
  <c r="F75" i="1"/>
  <c r="G75" i="1" s="1"/>
  <c r="D75" i="1"/>
  <c r="C75" i="1"/>
  <c r="F74" i="1"/>
  <c r="D74" i="1"/>
  <c r="C74" i="1"/>
  <c r="F73" i="1"/>
  <c r="D73" i="1"/>
  <c r="C73" i="1"/>
  <c r="F72" i="1"/>
  <c r="D72" i="1"/>
  <c r="C72" i="1"/>
  <c r="F71" i="1"/>
  <c r="D71" i="1"/>
  <c r="C71" i="1"/>
  <c r="F70" i="1"/>
  <c r="D70" i="1"/>
  <c r="C70" i="1"/>
  <c r="F69" i="1"/>
  <c r="D69" i="1"/>
  <c r="C69" i="1"/>
  <c r="F67" i="1"/>
  <c r="D67" i="1"/>
  <c r="C67" i="1"/>
  <c r="F66" i="1"/>
  <c r="D66" i="1"/>
  <c r="C66" i="1"/>
  <c r="F65" i="1"/>
  <c r="D65" i="1"/>
  <c r="C65" i="1"/>
  <c r="F64" i="1"/>
  <c r="D64" i="1"/>
  <c r="C64" i="1"/>
  <c r="F63" i="1"/>
  <c r="D63" i="1"/>
  <c r="C63" i="1"/>
  <c r="E63" i="1" s="1"/>
  <c r="F62" i="1"/>
  <c r="D62" i="1"/>
  <c r="C62" i="1"/>
  <c r="F61" i="1"/>
  <c r="D61" i="1"/>
  <c r="C61" i="1"/>
  <c r="F60" i="1"/>
  <c r="D60" i="1"/>
  <c r="C60" i="1"/>
  <c r="F59" i="1"/>
  <c r="D59" i="1"/>
  <c r="C59" i="1"/>
  <c r="F58" i="1"/>
  <c r="D58" i="1"/>
  <c r="C58" i="1"/>
  <c r="F57" i="1"/>
  <c r="D57" i="1"/>
  <c r="C57" i="1"/>
  <c r="F52" i="1"/>
  <c r="F51" i="1" s="1"/>
  <c r="D52" i="1"/>
  <c r="D51" i="1" s="1"/>
  <c r="C52" i="1"/>
  <c r="C51" i="1" s="1"/>
  <c r="B52" i="1"/>
  <c r="F49" i="1"/>
  <c r="D49" i="1"/>
  <c r="C49" i="1"/>
  <c r="E49" i="1" s="1"/>
  <c r="B49" i="1"/>
  <c r="F48" i="1"/>
  <c r="D48" i="1"/>
  <c r="C48" i="1"/>
  <c r="B48" i="1"/>
  <c r="F46" i="1"/>
  <c r="D46" i="1"/>
  <c r="C46" i="1"/>
  <c r="B46" i="1"/>
  <c r="F45" i="1"/>
  <c r="C45" i="1"/>
  <c r="E45" i="1" s="1"/>
  <c r="B45" i="1"/>
  <c r="F44" i="1"/>
  <c r="D44" i="1"/>
  <c r="C44" i="1"/>
  <c r="B44" i="1"/>
  <c r="F43" i="1"/>
  <c r="D43" i="1"/>
  <c r="C43" i="1"/>
  <c r="B43" i="1"/>
  <c r="F42" i="1"/>
  <c r="D42" i="1"/>
  <c r="C42" i="1"/>
  <c r="B42" i="1"/>
  <c r="F41" i="1"/>
  <c r="D41" i="1"/>
  <c r="C41" i="1"/>
  <c r="B41" i="1"/>
  <c r="F40" i="1"/>
  <c r="D40" i="1"/>
  <c r="C40" i="1"/>
  <c r="B40" i="1"/>
  <c r="F39" i="1"/>
  <c r="D39" i="1"/>
  <c r="C39" i="1"/>
  <c r="B39" i="1"/>
  <c r="F38" i="1"/>
  <c r="D38" i="1"/>
  <c r="C38" i="1"/>
  <c r="B38" i="1"/>
  <c r="F37" i="1"/>
  <c r="D37" i="1"/>
  <c r="C37" i="1"/>
  <c r="B37" i="1"/>
  <c r="F36" i="1"/>
  <c r="D36" i="1"/>
  <c r="C36" i="1"/>
  <c r="E36" i="1" s="1"/>
  <c r="B36" i="1"/>
  <c r="F35" i="1"/>
  <c r="G35" i="1" s="1"/>
  <c r="D35" i="1"/>
  <c r="C35" i="1"/>
  <c r="B35" i="1"/>
  <c r="F34" i="1"/>
  <c r="D34" i="1"/>
  <c r="C34" i="1"/>
  <c r="B34" i="1"/>
  <c r="F33" i="1"/>
  <c r="D33" i="1"/>
  <c r="C33" i="1"/>
  <c r="B33" i="1"/>
  <c r="F32" i="1"/>
  <c r="D32" i="1"/>
  <c r="C32" i="1"/>
  <c r="B32" i="1"/>
  <c r="F31" i="1"/>
  <c r="G31" i="1" s="1"/>
  <c r="D31" i="1"/>
  <c r="C31" i="1"/>
  <c r="B31" i="1"/>
  <c r="F29" i="1"/>
  <c r="D29" i="1"/>
  <c r="C29" i="1"/>
  <c r="B29" i="1"/>
  <c r="F28" i="1"/>
  <c r="D28" i="1"/>
  <c r="C28" i="1"/>
  <c r="G28" i="1" s="1"/>
  <c r="B28" i="1"/>
  <c r="F27" i="1"/>
  <c r="D27" i="1"/>
  <c r="C27" i="1"/>
  <c r="E27" i="1" s="1"/>
  <c r="B27" i="1"/>
  <c r="F26" i="1"/>
  <c r="D26" i="1"/>
  <c r="C26" i="1"/>
  <c r="B26" i="1"/>
  <c r="F25" i="1"/>
  <c r="D25" i="1"/>
  <c r="C25" i="1"/>
  <c r="B25" i="1"/>
  <c r="F24" i="1"/>
  <c r="D24" i="1"/>
  <c r="C24" i="1"/>
  <c r="B24" i="1"/>
  <c r="F23" i="1"/>
  <c r="D23" i="1"/>
  <c r="C23" i="1"/>
  <c r="B23" i="1"/>
  <c r="F22" i="1"/>
  <c r="D22" i="1"/>
  <c r="C22" i="1"/>
  <c r="B22" i="1"/>
  <c r="F21" i="1"/>
  <c r="D21" i="1"/>
  <c r="C21" i="1"/>
  <c r="B21" i="1"/>
  <c r="F20" i="1"/>
  <c r="D20" i="1"/>
  <c r="C20" i="1"/>
  <c r="B20" i="1"/>
  <c r="F19" i="1"/>
  <c r="D19" i="1"/>
  <c r="C19" i="1"/>
  <c r="B19" i="1"/>
  <c r="E127" i="1" l="1"/>
  <c r="G127" i="1"/>
  <c r="G102" i="1"/>
  <c r="G128" i="1"/>
  <c r="G38" i="1"/>
  <c r="G120" i="1"/>
  <c r="G42" i="1"/>
  <c r="E22" i="1"/>
  <c r="G26" i="1"/>
  <c r="F89" i="1"/>
  <c r="G89" i="1" s="1"/>
  <c r="C115" i="1"/>
  <c r="G71" i="1"/>
  <c r="C99" i="1"/>
  <c r="C98" i="1" s="1"/>
  <c r="G40" i="1"/>
  <c r="G44" i="1"/>
  <c r="D99" i="1"/>
  <c r="D98" i="1" s="1"/>
  <c r="G85" i="1"/>
  <c r="F99" i="1"/>
  <c r="E60" i="1"/>
  <c r="G49" i="1"/>
  <c r="G60" i="1"/>
  <c r="G84" i="1"/>
  <c r="G65" i="1"/>
  <c r="G66" i="1"/>
  <c r="E20" i="1"/>
  <c r="G61" i="1"/>
  <c r="E101" i="1"/>
  <c r="G106" i="1"/>
  <c r="G72" i="1"/>
  <c r="G41" i="1"/>
  <c r="G73" i="1"/>
  <c r="C56" i="1"/>
  <c r="G101" i="1"/>
  <c r="E125" i="1"/>
  <c r="G86" i="1"/>
  <c r="F126" i="1"/>
  <c r="F122" i="1" s="1"/>
  <c r="E134" i="1"/>
  <c r="G29" i="1"/>
  <c r="G34" i="1"/>
  <c r="E118" i="1"/>
  <c r="G20" i="1"/>
  <c r="C112" i="1"/>
  <c r="D47" i="1"/>
  <c r="G70" i="1"/>
  <c r="G83" i="1"/>
  <c r="C89" i="1"/>
  <c r="G104" i="1"/>
  <c r="D112" i="1"/>
  <c r="G36" i="1"/>
  <c r="G64" i="1"/>
  <c r="D89" i="1"/>
  <c r="G96" i="1"/>
  <c r="F112" i="1"/>
  <c r="F109" i="1" s="1"/>
  <c r="D123" i="1"/>
  <c r="E84" i="1"/>
  <c r="E131" i="1"/>
  <c r="G67" i="1"/>
  <c r="G125" i="1"/>
  <c r="G62" i="1"/>
  <c r="F56" i="1"/>
  <c r="C68" i="1"/>
  <c r="E97" i="1"/>
  <c r="G46" i="1"/>
  <c r="G90" i="1"/>
  <c r="D68" i="1"/>
  <c r="G91" i="1"/>
  <c r="G97" i="1"/>
  <c r="C126" i="1"/>
  <c r="C130" i="1"/>
  <c r="G130" i="1" s="1"/>
  <c r="G21" i="1"/>
  <c r="G63" i="1"/>
  <c r="F68" i="1"/>
  <c r="E120" i="1"/>
  <c r="E73" i="1"/>
  <c r="C18" i="1"/>
  <c r="G18" i="1" s="1"/>
  <c r="G22" i="1"/>
  <c r="G59" i="1"/>
  <c r="G74" i="1"/>
  <c r="F103" i="1"/>
  <c r="G103" i="1" s="1"/>
  <c r="G114" i="1"/>
  <c r="G132" i="1"/>
  <c r="E43" i="1"/>
  <c r="E29" i="1"/>
  <c r="D18" i="1"/>
  <c r="E34" i="1"/>
  <c r="E37" i="1"/>
  <c r="G79" i="1"/>
  <c r="E86" i="1"/>
  <c r="G92" i="1"/>
  <c r="F30" i="1"/>
  <c r="E28" i="1"/>
  <c r="G43" i="1"/>
  <c r="G33" i="1"/>
  <c r="G37" i="1"/>
  <c r="C81" i="1"/>
  <c r="D115" i="1"/>
  <c r="E115" i="1" s="1"/>
  <c r="G57" i="1"/>
  <c r="G77" i="1"/>
  <c r="D81" i="1"/>
  <c r="F115" i="1"/>
  <c r="C119" i="1"/>
  <c r="G25" i="1"/>
  <c r="G48" i="1"/>
  <c r="E23" i="1"/>
  <c r="F81" i="1"/>
  <c r="G93" i="1"/>
  <c r="C103" i="1"/>
  <c r="E128" i="1"/>
  <c r="E39" i="1"/>
  <c r="G39" i="1"/>
  <c r="D56" i="1"/>
  <c r="D55" i="1" s="1"/>
  <c r="G45" i="1"/>
  <c r="C94" i="1"/>
  <c r="F119" i="1"/>
  <c r="F18" i="1"/>
  <c r="G19" i="1"/>
  <c r="G23" i="1"/>
  <c r="G27" i="1"/>
  <c r="D94" i="1"/>
  <c r="E94" i="1" s="1"/>
  <c r="G117" i="1"/>
  <c r="G78" i="1"/>
  <c r="G24" i="1"/>
  <c r="E32" i="1"/>
  <c r="G87" i="1"/>
  <c r="F94" i="1"/>
  <c r="F88" i="1" s="1"/>
  <c r="E102" i="1"/>
  <c r="C123" i="1"/>
  <c r="G123" i="1" s="1"/>
  <c r="G110" i="1"/>
  <c r="F98" i="1"/>
  <c r="E110" i="1"/>
  <c r="E107" i="1"/>
  <c r="G51" i="1"/>
  <c r="G107" i="1"/>
  <c r="E51" i="1"/>
  <c r="E25" i="1"/>
  <c r="C30" i="1"/>
  <c r="G30" i="1" s="1"/>
  <c r="E41" i="1"/>
  <c r="E48" i="1"/>
  <c r="E58" i="1"/>
  <c r="E66" i="1"/>
  <c r="E71" i="1"/>
  <c r="E79" i="1"/>
  <c r="E92" i="1"/>
  <c r="E105" i="1"/>
  <c r="D126" i="1"/>
  <c r="G131" i="1"/>
  <c r="E113" i="1"/>
  <c r="E95" i="1"/>
  <c r="D103" i="1"/>
  <c r="G105" i="1"/>
  <c r="E108" i="1"/>
  <c r="E121" i="1"/>
  <c r="E46" i="1"/>
  <c r="E61" i="1"/>
  <c r="E82" i="1"/>
  <c r="G100" i="1"/>
  <c r="G113" i="1"/>
  <c r="E116" i="1"/>
  <c r="E129" i="1"/>
  <c r="E135" i="1"/>
  <c r="E74" i="1"/>
  <c r="E69" i="1"/>
  <c r="E77" i="1"/>
  <c r="E90" i="1"/>
  <c r="G95" i="1"/>
  <c r="G108" i="1"/>
  <c r="D119" i="1"/>
  <c r="G121" i="1"/>
  <c r="E132" i="1"/>
  <c r="E21" i="1"/>
  <c r="G82" i="1"/>
  <c r="E111" i="1"/>
  <c r="G116" i="1"/>
  <c r="E124" i="1"/>
  <c r="E64" i="1"/>
  <c r="E19" i="1"/>
  <c r="E35" i="1"/>
  <c r="C47" i="1"/>
  <c r="E59" i="1"/>
  <c r="E67" i="1"/>
  <c r="G69" i="1"/>
  <c r="E72" i="1"/>
  <c r="E93" i="1"/>
  <c r="E106" i="1"/>
  <c r="E26" i="1"/>
  <c r="E42" i="1"/>
  <c r="G111" i="1"/>
  <c r="G124" i="1"/>
  <c r="D130" i="1"/>
  <c r="E100" i="1"/>
  <c r="G32" i="1"/>
  <c r="E52" i="1"/>
  <c r="E44" i="1"/>
  <c r="E85" i="1"/>
  <c r="E33" i="1"/>
  <c r="E62" i="1"/>
  <c r="E75" i="1"/>
  <c r="E96" i="1"/>
  <c r="E24" i="1"/>
  <c r="E40" i="1"/>
  <c r="F47" i="1"/>
  <c r="E83" i="1"/>
  <c r="E117" i="1"/>
  <c r="E31" i="1"/>
  <c r="E57" i="1"/>
  <c r="E65" i="1"/>
  <c r="E70" i="1"/>
  <c r="E78" i="1"/>
  <c r="E91" i="1"/>
  <c r="E104" i="1"/>
  <c r="E38" i="1"/>
  <c r="D30" i="1"/>
  <c r="G52" i="1"/>
  <c r="G58" i="1"/>
  <c r="E99" i="1" l="1"/>
  <c r="C109" i="1"/>
  <c r="G109" i="1" s="1"/>
  <c r="G99" i="1"/>
  <c r="G115" i="1"/>
  <c r="C88" i="1"/>
  <c r="G88" i="1" s="1"/>
  <c r="E56" i="1"/>
  <c r="E47" i="1"/>
  <c r="E112" i="1"/>
  <c r="G112" i="1"/>
  <c r="E89" i="1"/>
  <c r="D88" i="1"/>
  <c r="G126" i="1"/>
  <c r="E68" i="1"/>
  <c r="G81" i="1"/>
  <c r="G56" i="1"/>
  <c r="E81" i="1"/>
  <c r="D109" i="1"/>
  <c r="C122" i="1"/>
  <c r="E123" i="1"/>
  <c r="E18" i="1"/>
  <c r="G94" i="1"/>
  <c r="G68" i="1"/>
  <c r="C55" i="1"/>
  <c r="F55" i="1"/>
  <c r="G55" i="1" s="1"/>
  <c r="G119" i="1"/>
  <c r="F17" i="1"/>
  <c r="F16" i="1" s="1"/>
  <c r="D122" i="1"/>
  <c r="G98" i="1"/>
  <c r="E30" i="1"/>
  <c r="E119" i="1"/>
  <c r="E98" i="1"/>
  <c r="D17" i="1"/>
  <c r="F80" i="1"/>
  <c r="E130" i="1"/>
  <c r="E103" i="1"/>
  <c r="E126" i="1"/>
  <c r="G47" i="1"/>
  <c r="C17" i="1"/>
  <c r="C16" i="1" s="1"/>
  <c r="C80" i="1" l="1"/>
  <c r="D80" i="1"/>
  <c r="D54" i="1" s="1"/>
  <c r="E109" i="1"/>
  <c r="C54" i="1"/>
  <c r="E88" i="1"/>
  <c r="E122" i="1"/>
  <c r="G122" i="1"/>
  <c r="G80" i="1"/>
  <c r="E55" i="1"/>
  <c r="E54" i="1"/>
  <c r="C133" i="1"/>
  <c r="C136" i="1" s="1"/>
  <c r="E80" i="1"/>
  <c r="D16" i="1"/>
  <c r="E17" i="1"/>
  <c r="F54" i="1"/>
  <c r="G54" i="1" s="1"/>
  <c r="G17" i="1"/>
  <c r="G16" i="1"/>
  <c r="F133" i="1" l="1"/>
  <c r="E16" i="1"/>
  <c r="D133" i="1"/>
  <c r="G133" i="1"/>
  <c r="F136" i="1"/>
  <c r="G136" i="1" l="1"/>
  <c r="E133" i="1"/>
  <c r="D136" i="1"/>
  <c r="E136" i="1" l="1"/>
</calcChain>
</file>

<file path=xl/sharedStrings.xml><?xml version="1.0" encoding="utf-8"?>
<sst xmlns="http://schemas.openxmlformats.org/spreadsheetml/2006/main" count="103" uniqueCount="102">
  <si>
    <t>MINISTERIO DE AGRICULTURA Y DESARROLLO RURAL
FORMATO EJECUCIÓN PRESUPUESTAL ACUMULADA DE INGRESOS,  GASTOS DE FUNCIONAMIENTO (INCLUYE CONTRAPRESTACIÓN POR ADMINISTRACIÓN) E INVERSIÓN
DE LOS FONDOS DE FOMENTO AGRICOLAS, FORESTALES, PECUARIOS Y PESQUEROS, Y CESIONES DE LOS FONDOS DE ESTABILIZACIÓN DE PRECIOS</t>
  </si>
  <si>
    <t>DIRECCIÓN DE CADENAS AGRÍCOLAS Y FORESTALES - DIRECCIÓN DE CADENAS PECUARIAS, PESQUERAS Y ACUÍCOLAS</t>
  </si>
  <si>
    <t>FONDO:</t>
  </si>
  <si>
    <t>FONDO NACIONAL DE LA PORCICULTURA</t>
  </si>
  <si>
    <t xml:space="preserve">AÑO PROYECTADO </t>
  </si>
  <si>
    <t xml:space="preserve">FECHA DE ELABORACIÓN  </t>
  </si>
  <si>
    <t>ANEXO No. 8</t>
  </si>
  <si>
    <t>Cifras Expresadas en Pesos Colombianos</t>
  </si>
  <si>
    <t>CONCEPTO</t>
  </si>
  <si>
    <t>PRESUPUESTO AJUSTADO AÑO ACTUAL</t>
  </si>
  <si>
    <t>EJECUTADO DE ENERO A MARZO</t>
  </si>
  <si>
    <t>% EJECUCIÓN
ENERO A MARZO</t>
  </si>
  <si>
    <t>EJECUTADO DE ENERO A JUNIO</t>
  </si>
  <si>
    <t>% EJECUCIÓN DE ENERO A JUNIO</t>
  </si>
  <si>
    <t>GASTOS DE FUNCIONAMIENTO</t>
  </si>
  <si>
    <t>GASTOS DE ADMINISTRACIÓN</t>
  </si>
  <si>
    <t>SERVICIOS PERSONALES (*)</t>
  </si>
  <si>
    <t>ADQUSICIÓN DE BIENES Y SERVICIOS (GASTOS GENERALES)  (*)</t>
  </si>
  <si>
    <t>GASTOS ADMINISTRATIVOS DE RECAUDO</t>
  </si>
  <si>
    <t>CONTRAPRESTACIÓN POR ADMINISTRACIÓN</t>
  </si>
  <si>
    <t>GASTOS DE INVERSIÓN</t>
  </si>
  <si>
    <t>GASTOS DE INVERSIÓN EJECUTADOS DIRECTAMENTE POR LA ADMINISTRACIÓN</t>
  </si>
  <si>
    <t>SERVICIOS PERSONALES</t>
  </si>
  <si>
    <t>Sueldos</t>
  </si>
  <si>
    <t>Auxilio de transporte</t>
  </si>
  <si>
    <t>Vacaciones</t>
  </si>
  <si>
    <t>Prima legal</t>
  </si>
  <si>
    <t xml:space="preserve">Dotación y suministro </t>
  </si>
  <si>
    <t>Cesantías</t>
  </si>
  <si>
    <t>Intereses de cesantías</t>
  </si>
  <si>
    <t>Seguros y/o fondos privados</t>
  </si>
  <si>
    <t>Caja de compensación</t>
  </si>
  <si>
    <t>Aportes ICBF</t>
  </si>
  <si>
    <t>Aportes SENA</t>
  </si>
  <si>
    <t>ADQUSICIÓN DE BIENES Y SERVICIOS (GASTOS GENERALES)</t>
  </si>
  <si>
    <t>Muebles, equipos de oficina y software</t>
  </si>
  <si>
    <t>Impresos y publicaciones</t>
  </si>
  <si>
    <t>Materiales y suministros</t>
  </si>
  <si>
    <t>Correo</t>
  </si>
  <si>
    <t>Transportes, fletes y acarreos</t>
  </si>
  <si>
    <t xml:space="preserve">Mantenimiento </t>
  </si>
  <si>
    <t>Seguros,impuestos y gastos legales</t>
  </si>
  <si>
    <t>Comisiones y gastos bancarios</t>
  </si>
  <si>
    <t>Gastos de viaje</t>
  </si>
  <si>
    <t>Servicios públicos</t>
  </si>
  <si>
    <t>Arriendos</t>
  </si>
  <si>
    <t xml:space="preserve">PROGRAMAS Y PROYECTOS </t>
  </si>
  <si>
    <t>TOTAL ÁREA MERCADEO</t>
  </si>
  <si>
    <t>Investigación de mercados</t>
  </si>
  <si>
    <t>Campaña de fomento al consumo</t>
  </si>
  <si>
    <t>Plataforma de Contenidos Digitales</t>
  </si>
  <si>
    <t>Marketing relacional</t>
  </si>
  <si>
    <t>Marca y Marketing</t>
  </si>
  <si>
    <t>Comunicación Integral</t>
  </si>
  <si>
    <t>TOTAL ÁREA TÉCNICA</t>
  </si>
  <si>
    <t>Inocuidad en Producción primaria - IPP</t>
  </si>
  <si>
    <t>Acompañamiento en Producción Primaria</t>
  </si>
  <si>
    <t>Apoyo Nuevos proyectos</t>
  </si>
  <si>
    <t>Actualización y Reconocimiento</t>
  </si>
  <si>
    <t>Convenios</t>
  </si>
  <si>
    <t>Sostenibilidad ambiental y RSE en Producción Primaria</t>
  </si>
  <si>
    <t>Acompañamiento en Sostenibilidad</t>
  </si>
  <si>
    <t>Economía Circular</t>
  </si>
  <si>
    <t>Asociatividad y R.S.E</t>
  </si>
  <si>
    <t>TOTAL ÁREA ECONÓMICA</t>
  </si>
  <si>
    <t>Fortalecimiento institucional</t>
  </si>
  <si>
    <t>Asistencia Financiera y de riesgos</t>
  </si>
  <si>
    <t>Normatividad Sectorial</t>
  </si>
  <si>
    <t>Sistemas de información de mercados</t>
  </si>
  <si>
    <t>TOTAL ÁREA EPPC</t>
  </si>
  <si>
    <t>Vacunación e identificación de porcinos</t>
  </si>
  <si>
    <t>Capacitación y divulgación</t>
  </si>
  <si>
    <t xml:space="preserve">Vigilancia epidemiológica </t>
  </si>
  <si>
    <t>Administración de la base de datos</t>
  </si>
  <si>
    <t>TOTAL ÁREA INVESTIGACION</t>
  </si>
  <si>
    <t>Investigación, desarrollo e innovación</t>
  </si>
  <si>
    <t>Investigación</t>
  </si>
  <si>
    <t>Transferencia de tecnología</t>
  </si>
  <si>
    <t>Vinculación tecnologica</t>
  </si>
  <si>
    <t>Talleres y seminarios</t>
  </si>
  <si>
    <t>Diagnóstico</t>
  </si>
  <si>
    <t>Promoción al diagnóstico rutinario</t>
  </si>
  <si>
    <t>Promoción del monitoreo ambiental e inocuidad</t>
  </si>
  <si>
    <t>Apoyar el proceso de desarrollo de líneas base de residuos y medicamentos veterinarios</t>
  </si>
  <si>
    <t>TOTAL ÁREA SANIDAD</t>
  </si>
  <si>
    <t>Gestión Sanitaria</t>
  </si>
  <si>
    <t>Programa Nacional Para la Cerificación del estatus sanitario</t>
  </si>
  <si>
    <t>TOTAL ÁREA COMERCIALIZACIÓN</t>
  </si>
  <si>
    <t>Comercialización Nacional y sustitución de importaciones</t>
  </si>
  <si>
    <t>Desarrollo de Habilidades Comerciales</t>
  </si>
  <si>
    <t>Experiencia y Promoción Comercial</t>
  </si>
  <si>
    <t>Gestión en transformación</t>
  </si>
  <si>
    <t>Calidad e Inocuidad en la Cadena de Transformacion</t>
  </si>
  <si>
    <t>Magro</t>
  </si>
  <si>
    <t>Desarrollo de tendencias globales</t>
  </si>
  <si>
    <t>Comercio Exterior</t>
  </si>
  <si>
    <t>Admisibilidad</t>
  </si>
  <si>
    <t>Preparación oferta exportable</t>
  </si>
  <si>
    <t>TOTAL GASTOS DE FUNCIONAMIENTO, CUOTA ADMON E INVERSIÓN</t>
  </si>
  <si>
    <t>RESERVA PARA FUTUROS GASTOS DE FUNCIONAMIENTO  E INVERSIÓN</t>
  </si>
  <si>
    <t>TOTAL FONDOS DE EMERGENCIA FNP Y EPPC</t>
  </si>
  <si>
    <t xml:space="preserve">TOTAL PRESUPUESTO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</si>
</sst>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b/>
      <sz val="7"/>
      <color indexed="8"/>
      <name val="Arial"/>
      <family val="2"/>
    </font>
    <font>
      <b/>
      <sz val="8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9" fontId="0" fillId="0" borderId="0" xfId="2" applyFont="1"/>
    <xf numFmtId="0" fontId="4" fillId="0" borderId="0" xfId="0" applyFont="1"/>
    <xf numFmtId="0" fontId="7" fillId="0" borderId="0" xfId="3" applyFont="1" applyAlignment="1">
      <alignment vertical="center" wrapText="1"/>
    </xf>
    <xf numFmtId="0" fontId="8" fillId="0" borderId="0" xfId="3" applyFont="1" applyAlignment="1">
      <alignment vertical="center" wrapText="1"/>
    </xf>
    <xf numFmtId="0" fontId="5" fillId="0" borderId="0" xfId="3" applyFont="1" applyAlignment="1">
      <alignment vertical="center" wrapText="1"/>
    </xf>
    <xf numFmtId="0" fontId="9" fillId="0" borderId="0" xfId="3" applyFont="1" applyAlignment="1">
      <alignment vertical="center" wrapText="1"/>
    </xf>
    <xf numFmtId="14" fontId="5" fillId="0" borderId="0" xfId="3" applyNumberFormat="1" applyFont="1" applyAlignment="1">
      <alignment vertical="center" wrapText="1"/>
    </xf>
    <xf numFmtId="0" fontId="4" fillId="2" borderId="0" xfId="0" applyFont="1" applyFill="1"/>
    <xf numFmtId="0" fontId="10" fillId="3" borderId="8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9" fontId="10" fillId="4" borderId="9" xfId="2" applyFont="1" applyFill="1" applyBorder="1" applyAlignment="1">
      <alignment horizontal="center" vertical="center" wrapText="1"/>
    </xf>
    <xf numFmtId="164" fontId="10" fillId="3" borderId="11" xfId="4" applyFont="1" applyFill="1" applyBorder="1" applyAlignment="1">
      <alignment vertical="center" wrapText="1"/>
    </xf>
    <xf numFmtId="10" fontId="10" fillId="3" borderId="11" xfId="2" applyNumberFormat="1" applyFont="1" applyFill="1" applyBorder="1" applyAlignment="1">
      <alignment horizontal="center" vertical="center" wrapText="1"/>
    </xf>
    <xf numFmtId="164" fontId="11" fillId="0" borderId="11" xfId="4" applyFont="1" applyBorder="1" applyAlignment="1">
      <alignment vertical="center" wrapText="1"/>
    </xf>
    <xf numFmtId="9" fontId="10" fillId="3" borderId="11" xfId="2" applyFont="1" applyFill="1" applyBorder="1" applyAlignment="1">
      <alignment horizontal="center" vertical="center" wrapText="1"/>
    </xf>
    <xf numFmtId="0" fontId="2" fillId="0" borderId="0" xfId="0" applyFont="1"/>
    <xf numFmtId="0" fontId="10" fillId="3" borderId="12" xfId="0" applyFont="1" applyFill="1" applyBorder="1"/>
    <xf numFmtId="164" fontId="10" fillId="3" borderId="11" xfId="4" applyFont="1" applyFill="1" applyBorder="1"/>
    <xf numFmtId="10" fontId="10" fillId="3" borderId="11" xfId="2" applyNumberFormat="1" applyFont="1" applyFill="1" applyBorder="1" applyAlignment="1">
      <alignment horizontal="center"/>
    </xf>
    <xf numFmtId="0" fontId="10" fillId="0" borderId="12" xfId="0" applyFont="1" applyBorder="1"/>
    <xf numFmtId="164" fontId="11" fillId="0" borderId="11" xfId="4" applyFont="1" applyBorder="1"/>
    <xf numFmtId="9" fontId="10" fillId="2" borderId="11" xfId="2" applyFont="1" applyFill="1" applyBorder="1" applyAlignment="1">
      <alignment horizontal="center" vertical="center" wrapText="1"/>
    </xf>
    <xf numFmtId="165" fontId="0" fillId="0" borderId="0" xfId="1" applyNumberFormat="1" applyFont="1"/>
    <xf numFmtId="9" fontId="10" fillId="3" borderId="11" xfId="2" applyFont="1" applyFill="1" applyBorder="1"/>
    <xf numFmtId="164" fontId="2" fillId="0" borderId="0" xfId="0" applyNumberFormat="1" applyFont="1"/>
    <xf numFmtId="165" fontId="2" fillId="0" borderId="0" xfId="1" applyNumberFormat="1" applyFont="1"/>
    <xf numFmtId="0" fontId="12" fillId="0" borderId="12" xfId="3" applyFont="1" applyBorder="1" applyAlignment="1">
      <alignment vertical="center" wrapText="1"/>
    </xf>
    <xf numFmtId="10" fontId="11" fillId="0" borderId="11" xfId="2" applyNumberFormat="1" applyFont="1" applyBorder="1" applyAlignment="1">
      <alignment horizontal="center"/>
    </xf>
    <xf numFmtId="9" fontId="11" fillId="0" borderId="11" xfId="2" applyFont="1" applyBorder="1"/>
    <xf numFmtId="164" fontId="0" fillId="0" borderId="0" xfId="0" applyNumberFormat="1"/>
    <xf numFmtId="9" fontId="11" fillId="3" borderId="11" xfId="2" applyFont="1" applyFill="1" applyBorder="1"/>
    <xf numFmtId="0" fontId="11" fillId="2" borderId="12" xfId="0" applyFont="1" applyFill="1" applyBorder="1"/>
    <xf numFmtId="0" fontId="11" fillId="0" borderId="12" xfId="0" applyFont="1" applyBorder="1"/>
    <xf numFmtId="10" fontId="11" fillId="0" borderId="11" xfId="2" applyNumberFormat="1" applyFont="1" applyFill="1" applyBorder="1" applyAlignment="1">
      <alignment horizontal="center"/>
    </xf>
    <xf numFmtId="9" fontId="11" fillId="0" borderId="11" xfId="2" applyFont="1" applyFill="1" applyBorder="1"/>
    <xf numFmtId="0" fontId="10" fillId="2" borderId="12" xfId="0" applyFont="1" applyFill="1" applyBorder="1"/>
    <xf numFmtId="0" fontId="13" fillId="3" borderId="12" xfId="0" applyFont="1" applyFill="1" applyBorder="1" applyAlignment="1">
      <alignment wrapText="1"/>
    </xf>
    <xf numFmtId="0" fontId="10" fillId="3" borderId="12" xfId="0" applyFont="1" applyFill="1" applyBorder="1" applyAlignment="1">
      <alignment wrapText="1"/>
    </xf>
    <xf numFmtId="0" fontId="14" fillId="3" borderId="12" xfId="3" applyFont="1" applyFill="1" applyBorder="1" applyAlignment="1">
      <alignment vertical="center" wrapText="1"/>
    </xf>
    <xf numFmtId="0" fontId="15" fillId="3" borderId="12" xfId="3" applyFont="1" applyFill="1" applyBorder="1" applyAlignment="1">
      <alignment vertical="center" wrapText="1"/>
    </xf>
    <xf numFmtId="0" fontId="12" fillId="2" borderId="12" xfId="3" applyFont="1" applyFill="1" applyBorder="1" applyAlignment="1">
      <alignment vertical="center" wrapText="1"/>
    </xf>
    <xf numFmtId="0" fontId="16" fillId="3" borderId="12" xfId="3" applyFont="1" applyFill="1" applyBorder="1" applyAlignment="1">
      <alignment vertical="center" wrapText="1"/>
    </xf>
    <xf numFmtId="0" fontId="16" fillId="0" borderId="12" xfId="3" applyFont="1" applyBorder="1" applyAlignment="1">
      <alignment vertical="center" wrapText="1"/>
    </xf>
    <xf numFmtId="164" fontId="10" fillId="0" borderId="11" xfId="4" applyFont="1" applyBorder="1" applyAlignment="1">
      <alignment vertical="center" wrapText="1"/>
    </xf>
    <xf numFmtId="10" fontId="10" fillId="0" borderId="11" xfId="2" applyNumberFormat="1" applyFont="1" applyBorder="1" applyAlignment="1">
      <alignment horizontal="center"/>
    </xf>
    <xf numFmtId="164" fontId="10" fillId="0" borderId="11" xfId="4" applyFont="1" applyBorder="1"/>
    <xf numFmtId="9" fontId="10" fillId="0" borderId="11" xfId="2" applyFont="1" applyBorder="1"/>
    <xf numFmtId="0" fontId="17" fillId="0" borderId="12" xfId="3" applyFont="1" applyBorder="1" applyAlignment="1">
      <alignment vertical="center" wrapText="1"/>
    </xf>
    <xf numFmtId="164" fontId="11" fillId="0" borderId="11" xfId="4" applyFont="1" applyFill="1" applyBorder="1"/>
    <xf numFmtId="9" fontId="10" fillId="0" borderId="11" xfId="2" applyFont="1" applyFill="1" applyBorder="1"/>
    <xf numFmtId="164" fontId="10" fillId="0" borderId="11" xfId="4" applyFont="1" applyFill="1" applyBorder="1"/>
    <xf numFmtId="10" fontId="2" fillId="3" borderId="11" xfId="2" applyNumberFormat="1" applyFont="1" applyFill="1" applyBorder="1" applyAlignment="1">
      <alignment horizontal="center"/>
    </xf>
    <xf numFmtId="9" fontId="0" fillId="3" borderId="11" xfId="2" applyFont="1" applyFill="1" applyBorder="1"/>
    <xf numFmtId="0" fontId="10" fillId="2" borderId="12" xfId="0" applyFont="1" applyFill="1" applyBorder="1" applyAlignment="1">
      <alignment wrapText="1"/>
    </xf>
    <xf numFmtId="10" fontId="10" fillId="0" borderId="11" xfId="2" applyNumberFormat="1" applyFont="1" applyFill="1" applyBorder="1" applyAlignment="1">
      <alignment horizontal="center"/>
    </xf>
    <xf numFmtId="10" fontId="2" fillId="0" borderId="11" xfId="2" applyNumberFormat="1" applyFont="1" applyFill="1" applyBorder="1" applyAlignment="1">
      <alignment horizontal="center"/>
    </xf>
    <xf numFmtId="9" fontId="2" fillId="0" borderId="11" xfId="2" applyFont="1" applyFill="1" applyBorder="1"/>
    <xf numFmtId="0" fontId="18" fillId="3" borderId="13" xfId="0" applyFont="1" applyFill="1" applyBorder="1" applyAlignment="1">
      <alignment wrapText="1"/>
    </xf>
    <xf numFmtId="164" fontId="10" fillId="3" borderId="14" xfId="4" applyFont="1" applyFill="1" applyBorder="1"/>
    <xf numFmtId="10" fontId="2" fillId="3" borderId="14" xfId="2" applyNumberFormat="1" applyFont="1" applyFill="1" applyBorder="1" applyAlignment="1">
      <alignment horizontal="center"/>
    </xf>
    <xf numFmtId="9" fontId="2" fillId="3" borderId="14" xfId="2" applyFont="1" applyFill="1" applyBorder="1"/>
    <xf numFmtId="43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3" applyFont="1" applyAlignment="1">
      <alignment horizontal="left" vertical="center" wrapText="1"/>
    </xf>
    <xf numFmtId="0" fontId="8" fillId="0" borderId="0" xfId="3" applyFont="1" applyAlignment="1">
      <alignment horizontal="center" vertical="center" wrapText="1"/>
    </xf>
    <xf numFmtId="0" fontId="9" fillId="0" borderId="5" xfId="3" applyFont="1" applyBorder="1" applyAlignment="1">
      <alignment horizontal="center" vertical="center" wrapText="1"/>
    </xf>
  </cellXfs>
  <cellStyles count="5">
    <cellStyle name="Millares" xfId="1" builtinId="3"/>
    <cellStyle name="Millares 2" xfId="4" xr:uid="{33311692-A6C0-42B6-A99E-2A089E12EA5D}"/>
    <cellStyle name="Normal" xfId="0" builtinId="0"/>
    <cellStyle name="Normal 2 2" xfId="3" xr:uid="{945B5858-DE70-4F82-B0E8-766CC847ED7B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solidado!A1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59530</xdr:colOff>
      <xdr:row>1</xdr:row>
      <xdr:rowOff>23812</xdr:rowOff>
    </xdr:from>
    <xdr:ext cx="1431019" cy="456032"/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0A301E84-6FAE-4453-A53C-D3D747362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3924"/>
        <a:stretch>
          <a:fillRect/>
        </a:stretch>
      </xdr:blipFill>
      <xdr:spPr bwMode="auto">
        <a:xfrm>
          <a:off x="844390" y="214312"/>
          <a:ext cx="1431019" cy="456032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7</xdr:col>
      <xdr:colOff>104775</xdr:colOff>
      <xdr:row>0</xdr:row>
      <xdr:rowOff>190500</xdr:rowOff>
    </xdr:from>
    <xdr:to>
      <xdr:col>7</xdr:col>
      <xdr:colOff>800075</xdr:colOff>
      <xdr:row>5</xdr:row>
      <xdr:rowOff>137832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6E589A0-ED5A-46A7-87F2-B471AE556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74515" y="190500"/>
          <a:ext cx="695300" cy="8845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Users\JorgeOrtiz\Desktop\PPC2013\PRESUPUESTO%202014\PRESUPUESTO%20DEFINITIVO%202014%20NOV\Desagregado%20PPC%202014%20%20definitivo.xls" TargetMode="External"/></Relationships>
</file>

<file path=xl/externalLinks/_rels/externalLink1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Acuerdos%20presupuestales%202024/Definitivos/Anexos%20Acuerdos%2007-08%202024.xlsx" TargetMode="External"/><Relationship Id="rId2" Type="http://schemas.openxmlformats.org/officeDocument/2006/relationships/externalLinkPath" Target="file:///Y:\A&#241;o%202024\Acuerdos%20presupuestales%202024\Definitivos\Anexos%20Acuerdos%2007-08%202024.xlsx" TargetMode="External"/><Relationship Id="rId1" Type="http://schemas.openxmlformats.org/officeDocument/2006/relationships/externalLinkPath" Target="/A&#241;o%202024/Acuerdos%20presupuestales%202024/Definitivos/Anexos%20Acuerdos%2007-08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&#241;o%202010\CIERRES%202010\ACUERDOS%202010\ANEXO%20ACUERDO%206-10.xls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A&#241;o%202024/Presupuesto%202024/Versi&#243;n%205/Presupuesto%202024%20IPC%20y%20SMLV.xlsx" TargetMode="External"/><Relationship Id="rId2" Type="http://schemas.openxmlformats.org/officeDocument/2006/relationships/externalLinkPath" Target="file:///U:\A&#241;o%202024\Presupuesto%202024\Versi&#243;n%205\Presupuesto%202024%20IPC%20y%20SMLV.xlsx" TargetMode="External"/><Relationship Id="rId1" Type="http://schemas.openxmlformats.org/officeDocument/2006/relationships/externalLinkPath" Target="/A&#241;o%202024/Presupuesto%202024/Versi&#243;n%205/Presupuesto%202024%20IPC%20y%20SMLV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CONTABILIDAD\ANEXO%20CIERRE%20DE%20INGRESOS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Consolidado"/>
      <sheetName val="Anexo No. 1 Regionaliza Recaudo"/>
      <sheetName val="Anexo No. 2 Presup Ingr"/>
      <sheetName val="Anexo No. 3 Presupt Gtos MOD"/>
      <sheetName val="Anexo No. 3 Presupt Gtos"/>
      <sheetName val="Anexo No. 4 Regionaliz Proyect"/>
      <sheetName val="Anexo No. 1 Regionaliza Rec MOD"/>
      <sheetName val="Anexo No. 2 Presup IngrMOD"/>
      <sheetName val="Anexo No. 4 Regionaliz ProyectM"/>
      <sheetName val="Anexo 5 Planta y Equipo de inic"/>
      <sheetName val="Anexo 5 Planta y Equipo incre"/>
      <sheetName val="Anexo 5 Planta y Equipo dif"/>
      <sheetName val="Anexo No. 6 Honorarios"/>
      <sheetName val="Anexo No. 7 Regionaliza Recau"/>
      <sheetName val="RECAUDO"/>
      <sheetName val="Anexo No. 8 Ejecución Ptal"/>
      <sheetName val="Anexo No. 9 Detalle x progr"/>
      <sheetName val="Anexo No. 10 Detalle x proy"/>
      <sheetName val="Anexo No. 11 Regionaliz Proy"/>
      <sheetName val="Anexo No. 12 Ejecucion por Proy"/>
      <sheetName val="Anexo No. 13 Sgto Trimes Pto"/>
      <sheetName val="Funcionamiento (2)"/>
      <sheetName val="Nómina y honorarios 2024ini"/>
      <sheetName val="% Personal"/>
      <sheetName val="Anexo Ingresos"/>
      <sheetName val="Rendimientos"/>
      <sheetName val="Ing programas"/>
      <sheetName val="INGRESO NETO"/>
      <sheetName val="CONCILIACIÓN INGRESOS"/>
      <sheetName val="VENTAS EPPC"/>
      <sheetName val="proyec cabezas"/>
      <sheetName val="RES"/>
      <sheetName val="FUN"/>
      <sheetName val="MER"/>
      <sheetName val="TEC"/>
      <sheetName val="ECO"/>
      <sheetName val="PPC"/>
      <sheetName val="TRANSF"/>
      <sheetName val="SAN"/>
      <sheetName val="COM"/>
      <sheetName val="FUN REG"/>
      <sheetName val="MER REG"/>
      <sheetName val="TEC REG"/>
      <sheetName val="ECO REG"/>
      <sheetName val="EPPC REG"/>
      <sheetName val="INVES REG"/>
      <sheetName val="SAN REG"/>
      <sheetName val="COM REG"/>
      <sheetName val="Rubros"/>
    </sheetNames>
    <sheetDataSet>
      <sheetData sheetId="0"/>
      <sheetData sheetId="1"/>
      <sheetData sheetId="2"/>
      <sheetData sheetId="3">
        <row r="20">
          <cell r="B20" t="str">
            <v>Sueldos</v>
          </cell>
          <cell r="D20">
            <v>971497806</v>
          </cell>
          <cell r="F20">
            <v>211876256</v>
          </cell>
        </row>
        <row r="21">
          <cell r="B21" t="str">
            <v>Auxilio de transporte</v>
          </cell>
          <cell r="D21">
            <v>1944000</v>
          </cell>
          <cell r="F21">
            <v>459000</v>
          </cell>
        </row>
        <row r="22">
          <cell r="B22" t="str">
            <v>Vacaciones</v>
          </cell>
          <cell r="D22">
            <v>45318967</v>
          </cell>
          <cell r="F22">
            <v>8358978</v>
          </cell>
        </row>
        <row r="23">
          <cell r="B23" t="str">
            <v>Prima legal</v>
          </cell>
          <cell r="D23">
            <v>75531613</v>
          </cell>
          <cell r="F23">
            <v>16756243</v>
          </cell>
        </row>
        <row r="24">
          <cell r="B24" t="str">
            <v xml:space="preserve">Dotación y suministro </v>
          </cell>
          <cell r="D24">
            <v>956103</v>
          </cell>
          <cell r="F24">
            <v>0</v>
          </cell>
        </row>
        <row r="25">
          <cell r="B25" t="str">
            <v>Cesantías</v>
          </cell>
          <cell r="D25">
            <v>75531613</v>
          </cell>
          <cell r="F25">
            <v>16756243</v>
          </cell>
        </row>
        <row r="26">
          <cell r="B26" t="str">
            <v>Intereses de cesantías</v>
          </cell>
          <cell r="D26">
            <v>9063794</v>
          </cell>
          <cell r="F26">
            <v>2010736</v>
          </cell>
        </row>
        <row r="27">
          <cell r="B27" t="str">
            <v>Seguros y/o fondos privados</v>
          </cell>
          <cell r="D27">
            <v>203814955</v>
          </cell>
          <cell r="F27">
            <v>44657845</v>
          </cell>
        </row>
        <row r="28">
          <cell r="B28" t="str">
            <v>Caja de compensación</v>
          </cell>
          <cell r="D28">
            <v>38589264</v>
          </cell>
          <cell r="F28">
            <v>8060400</v>
          </cell>
        </row>
        <row r="29">
          <cell r="B29" t="str">
            <v>Aportes ICBF</v>
          </cell>
          <cell r="D29">
            <v>28941912</v>
          </cell>
          <cell r="F29">
            <v>6046300</v>
          </cell>
        </row>
        <row r="30">
          <cell r="B30" t="str">
            <v>Aportes SENA</v>
          </cell>
          <cell r="D30">
            <v>19294584</v>
          </cell>
          <cell r="F30">
            <v>4031000</v>
          </cell>
        </row>
        <row r="32">
          <cell r="B32" t="str">
            <v>Muebles, equipos de oficina y software</v>
          </cell>
          <cell r="D32">
            <v>643099766</v>
          </cell>
          <cell r="F32">
            <v>154682704</v>
          </cell>
        </row>
        <row r="33">
          <cell r="B33" t="str">
            <v>Impresos y publicaciones</v>
          </cell>
          <cell r="D33">
            <v>33476354</v>
          </cell>
          <cell r="F33">
            <v>18048613</v>
          </cell>
        </row>
        <row r="34">
          <cell r="B34" t="str">
            <v>Materiales y suministros</v>
          </cell>
          <cell r="D34">
            <v>34014243</v>
          </cell>
          <cell r="F34">
            <v>11999732</v>
          </cell>
        </row>
        <row r="35">
          <cell r="B35" t="str">
            <v>Correo</v>
          </cell>
          <cell r="D35">
            <v>80606945</v>
          </cell>
          <cell r="F35">
            <v>23372090</v>
          </cell>
        </row>
        <row r="36">
          <cell r="B36" t="str">
            <v>Transportes, fletes y acarreos</v>
          </cell>
          <cell r="D36">
            <v>7575308</v>
          </cell>
          <cell r="F36">
            <v>1392800</v>
          </cell>
        </row>
        <row r="37">
          <cell r="B37" t="str">
            <v>Honorarios</v>
          </cell>
          <cell r="D37">
            <v>206566881</v>
          </cell>
          <cell r="F37">
            <v>47988170</v>
          </cell>
        </row>
        <row r="38">
          <cell r="B38" t="str">
            <v xml:space="preserve">Capacitación </v>
          </cell>
          <cell r="D38">
            <v>35621093</v>
          </cell>
          <cell r="F38">
            <v>35621093</v>
          </cell>
        </row>
        <row r="39">
          <cell r="B39" t="str">
            <v xml:space="preserve">Mantenimiento </v>
          </cell>
          <cell r="D39">
            <v>26471185</v>
          </cell>
          <cell r="F39">
            <v>1666304</v>
          </cell>
        </row>
        <row r="40">
          <cell r="B40" t="str">
            <v>Seguros, impuestos y gastos legales</v>
          </cell>
          <cell r="D40">
            <v>22952032</v>
          </cell>
          <cell r="F40">
            <v>3900000</v>
          </cell>
        </row>
        <row r="41">
          <cell r="B41" t="str">
            <v>Comisiones y gastos bancarios</v>
          </cell>
          <cell r="D41">
            <v>195775029</v>
          </cell>
          <cell r="F41">
            <v>33097700</v>
          </cell>
        </row>
        <row r="42">
          <cell r="B42" t="str">
            <v>Gastos de viaje</v>
          </cell>
          <cell r="D42">
            <v>30680688</v>
          </cell>
          <cell r="F42">
            <v>4199844</v>
          </cell>
        </row>
        <row r="43">
          <cell r="B43" t="str">
            <v>Aseo, vigilancia y cafetería</v>
          </cell>
          <cell r="D43">
            <v>18874081</v>
          </cell>
          <cell r="F43">
            <v>3750000</v>
          </cell>
        </row>
        <row r="44">
          <cell r="B44" t="str">
            <v>Servicios públicos</v>
          </cell>
          <cell r="D44">
            <v>60687126</v>
          </cell>
          <cell r="F44">
            <v>11202093</v>
          </cell>
        </row>
        <row r="45">
          <cell r="B45" t="str">
            <v>Arriendos</v>
          </cell>
          <cell r="D45">
            <v>18317350</v>
          </cell>
          <cell r="F45">
            <v>3698964</v>
          </cell>
        </row>
        <row r="46">
          <cell r="B46" t="str">
            <v>Cuota auditaje CGR</v>
          </cell>
          <cell r="D46">
            <v>157739557</v>
          </cell>
        </row>
        <row r="47">
          <cell r="B47" t="str">
            <v>Gastos comisión de fomento</v>
          </cell>
          <cell r="D47">
            <v>31074404</v>
          </cell>
          <cell r="F47">
            <v>6829240</v>
          </cell>
        </row>
        <row r="49">
          <cell r="B49" t="str">
            <v>Control al recaudo</v>
          </cell>
          <cell r="D49">
            <v>643873885</v>
          </cell>
          <cell r="F49">
            <v>154625121</v>
          </cell>
        </row>
        <row r="50">
          <cell r="B50" t="str">
            <v>Fortalecimiento del beneficio formal</v>
          </cell>
          <cell r="D50">
            <v>924603895</v>
          </cell>
          <cell r="F50">
            <v>103960599</v>
          </cell>
        </row>
        <row r="52">
          <cell r="B52" t="str">
            <v>Contraprestación por Administración</v>
          </cell>
          <cell r="D52">
            <v>8442535286.6000004</v>
          </cell>
          <cell r="F52">
            <v>1898853779</v>
          </cell>
        </row>
        <row r="56">
          <cell r="D56">
            <v>5292764683</v>
          </cell>
          <cell r="F56">
            <v>1196950760</v>
          </cell>
        </row>
        <row r="57">
          <cell r="D57">
            <v>15552000</v>
          </cell>
          <cell r="F57">
            <v>3801600</v>
          </cell>
        </row>
        <row r="58">
          <cell r="D58">
            <v>268398035</v>
          </cell>
          <cell r="F58">
            <v>50665286</v>
          </cell>
        </row>
        <row r="59">
          <cell r="D59">
            <v>345930057</v>
          </cell>
          <cell r="F59">
            <v>76124669</v>
          </cell>
        </row>
        <row r="60">
          <cell r="D60">
            <v>7648824</v>
          </cell>
          <cell r="F60">
            <v>0</v>
          </cell>
        </row>
        <row r="61">
          <cell r="D61">
            <v>345930057</v>
          </cell>
          <cell r="F61">
            <v>76124669</v>
          </cell>
        </row>
        <row r="62">
          <cell r="D62">
            <v>41511618</v>
          </cell>
          <cell r="F62">
            <v>8901376</v>
          </cell>
        </row>
        <row r="63">
          <cell r="D63">
            <v>1064837557</v>
          </cell>
          <cell r="F63">
            <v>239456242</v>
          </cell>
        </row>
        <row r="64">
          <cell r="D64">
            <v>212794476</v>
          </cell>
          <cell r="F64">
            <v>45566000</v>
          </cell>
        </row>
        <row r="65">
          <cell r="D65">
            <v>159595776</v>
          </cell>
          <cell r="F65">
            <v>34178000</v>
          </cell>
        </row>
        <row r="66">
          <cell r="D66">
            <v>106397016</v>
          </cell>
          <cell r="F66">
            <v>22789500</v>
          </cell>
        </row>
        <row r="68">
          <cell r="D68">
            <v>32780663</v>
          </cell>
          <cell r="F68">
            <v>4830872</v>
          </cell>
        </row>
        <row r="69">
          <cell r="D69">
            <v>5923761</v>
          </cell>
          <cell r="F69">
            <v>354474</v>
          </cell>
        </row>
        <row r="70">
          <cell r="D70">
            <v>15299200</v>
          </cell>
          <cell r="F70">
            <v>4300000</v>
          </cell>
        </row>
        <row r="71">
          <cell r="D71">
            <v>100631067</v>
          </cell>
          <cell r="F71">
            <v>16391560</v>
          </cell>
        </row>
        <row r="72">
          <cell r="D72">
            <v>15291592</v>
          </cell>
          <cell r="F72">
            <v>2201715</v>
          </cell>
        </row>
        <row r="73">
          <cell r="D73">
            <v>87765223</v>
          </cell>
          <cell r="F73">
            <v>21240621</v>
          </cell>
        </row>
        <row r="74">
          <cell r="D74">
            <v>63147490</v>
          </cell>
          <cell r="F74">
            <v>11456933</v>
          </cell>
        </row>
        <row r="75">
          <cell r="D75">
            <v>110822000</v>
          </cell>
          <cell r="F75">
            <v>10970793</v>
          </cell>
        </row>
        <row r="76">
          <cell r="D76">
            <v>561406441</v>
          </cell>
          <cell r="F76">
            <v>106217873</v>
          </cell>
        </row>
        <row r="77">
          <cell r="D77">
            <v>85733623</v>
          </cell>
          <cell r="F77">
            <v>18423944</v>
          </cell>
        </row>
        <row r="78">
          <cell r="D78">
            <v>14316691</v>
          </cell>
          <cell r="F78">
            <v>2283506</v>
          </cell>
        </row>
        <row r="81">
          <cell r="D81">
            <v>962928233</v>
          </cell>
          <cell r="F81">
            <v>6000000</v>
          </cell>
        </row>
        <row r="82">
          <cell r="D82">
            <v>9657443041</v>
          </cell>
          <cell r="F82">
            <v>1652899173</v>
          </cell>
        </row>
        <row r="83">
          <cell r="D83">
            <v>1499888057</v>
          </cell>
          <cell r="F83">
            <v>72388168</v>
          </cell>
        </row>
        <row r="84">
          <cell r="D84">
            <v>5225242598</v>
          </cell>
          <cell r="F84">
            <v>636842240</v>
          </cell>
        </row>
        <row r="85">
          <cell r="D85">
            <v>1297593238</v>
          </cell>
          <cell r="F85">
            <v>449605800</v>
          </cell>
        </row>
        <row r="86">
          <cell r="D86">
            <v>358777695</v>
          </cell>
          <cell r="F86">
            <v>20001173</v>
          </cell>
        </row>
        <row r="89">
          <cell r="D89">
            <v>1780198608</v>
          </cell>
          <cell r="F89">
            <v>374956173</v>
          </cell>
        </row>
        <row r="90">
          <cell r="D90">
            <v>142332357</v>
          </cell>
          <cell r="F90">
            <v>19638668</v>
          </cell>
        </row>
        <row r="91">
          <cell r="D91">
            <v>408620713</v>
          </cell>
          <cell r="F91">
            <v>0</v>
          </cell>
        </row>
        <row r="92">
          <cell r="D92">
            <v>95830298</v>
          </cell>
          <cell r="F92">
            <v>15001378</v>
          </cell>
        </row>
        <row r="94">
          <cell r="D94">
            <v>493515341</v>
          </cell>
          <cell r="F94">
            <v>114245969</v>
          </cell>
        </row>
        <row r="95">
          <cell r="D95">
            <v>163813762</v>
          </cell>
          <cell r="F95">
            <v>3661640</v>
          </cell>
        </row>
        <row r="96">
          <cell r="D96">
            <v>119781808</v>
          </cell>
          <cell r="F96">
            <v>15418708</v>
          </cell>
        </row>
        <row r="99">
          <cell r="D99">
            <v>141830176</v>
          </cell>
          <cell r="F99">
            <v>27275309</v>
          </cell>
        </row>
        <row r="100">
          <cell r="D100">
            <v>85492760</v>
          </cell>
          <cell r="F100">
            <v>6034998</v>
          </cell>
        </row>
        <row r="101">
          <cell r="D101">
            <v>1152838182</v>
          </cell>
          <cell r="F101">
            <v>322308866</v>
          </cell>
        </row>
        <row r="103">
          <cell r="D103">
            <v>21066606121</v>
          </cell>
          <cell r="F103">
            <v>4976264018</v>
          </cell>
        </row>
        <row r="104">
          <cell r="D104">
            <v>225709188</v>
          </cell>
          <cell r="F104">
            <v>119860350</v>
          </cell>
        </row>
        <row r="105">
          <cell r="D105">
            <v>529840624</v>
          </cell>
          <cell r="F105">
            <v>10135185</v>
          </cell>
        </row>
        <row r="107">
          <cell r="D107">
            <v>368143522</v>
          </cell>
          <cell r="F107">
            <v>41274891</v>
          </cell>
        </row>
        <row r="110">
          <cell r="D110">
            <v>1170418649</v>
          </cell>
          <cell r="F110">
            <v>119000000</v>
          </cell>
        </row>
        <row r="112">
          <cell r="D112">
            <v>625592240</v>
          </cell>
          <cell r="F112">
            <v>111764999.84416008</v>
          </cell>
        </row>
        <row r="113">
          <cell r="D113">
            <v>662118464</v>
          </cell>
          <cell r="F113">
            <v>145000000.39004347</v>
          </cell>
        </row>
        <row r="115">
          <cell r="D115">
            <v>3421021943</v>
          </cell>
          <cell r="F115">
            <v>441502323</v>
          </cell>
        </row>
        <row r="116">
          <cell r="D116">
            <v>72552648</v>
          </cell>
          <cell r="F116">
            <v>0</v>
          </cell>
        </row>
        <row r="117">
          <cell r="D117">
            <v>235000000</v>
          </cell>
          <cell r="F117">
            <v>29275224</v>
          </cell>
        </row>
        <row r="119">
          <cell r="D119">
            <v>1800125866</v>
          </cell>
          <cell r="F119">
            <v>207593470</v>
          </cell>
        </row>
        <row r="120">
          <cell r="D120">
            <v>882631600</v>
          </cell>
          <cell r="F120">
            <v>124527848</v>
          </cell>
        </row>
        <row r="123">
          <cell r="D123">
            <v>719605615</v>
          </cell>
          <cell r="F123">
            <v>172840552</v>
          </cell>
        </row>
        <row r="124">
          <cell r="D124">
            <v>1609878351</v>
          </cell>
          <cell r="F124">
            <v>210736841</v>
          </cell>
        </row>
        <row r="126">
          <cell r="D126">
            <v>835789706</v>
          </cell>
          <cell r="F126">
            <v>149290877</v>
          </cell>
        </row>
        <row r="127">
          <cell r="D127">
            <v>81875664</v>
          </cell>
          <cell r="F127">
            <v>14366466</v>
          </cell>
        </row>
        <row r="128">
          <cell r="D128">
            <v>40232000</v>
          </cell>
          <cell r="F128">
            <v>0</v>
          </cell>
        </row>
        <row r="130">
          <cell r="D130">
            <v>147088504</v>
          </cell>
          <cell r="F130">
            <v>16938102</v>
          </cell>
        </row>
        <row r="131">
          <cell r="D131">
            <v>274590400</v>
          </cell>
          <cell r="F131">
            <v>29801297</v>
          </cell>
        </row>
        <row r="133">
          <cell r="D133">
            <v>12740554328.400003</v>
          </cell>
        </row>
        <row r="134">
          <cell r="D134">
            <v>23125949936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3">
          <cell r="R13">
            <v>442401525</v>
          </cell>
        </row>
        <row r="14">
          <cell r="R14">
            <v>945000</v>
          </cell>
        </row>
        <row r="15">
          <cell r="R15">
            <v>17542697</v>
          </cell>
        </row>
        <row r="16">
          <cell r="R16">
            <v>35166459</v>
          </cell>
        </row>
        <row r="17">
          <cell r="R17">
            <v>300000</v>
          </cell>
        </row>
        <row r="18">
          <cell r="R18">
            <v>35166478</v>
          </cell>
        </row>
        <row r="19">
          <cell r="R19">
            <v>4219970</v>
          </cell>
        </row>
        <row r="20">
          <cell r="R20">
            <v>93232348</v>
          </cell>
        </row>
        <row r="21">
          <cell r="R21">
            <v>16879900</v>
          </cell>
        </row>
        <row r="22">
          <cell r="R22">
            <v>12661100</v>
          </cell>
        </row>
        <row r="23">
          <cell r="R23">
            <v>8441500</v>
          </cell>
        </row>
        <row r="28">
          <cell r="R28">
            <v>252980503</v>
          </cell>
        </row>
        <row r="29">
          <cell r="R29">
            <v>18048613</v>
          </cell>
        </row>
        <row r="30">
          <cell r="R30">
            <v>18860176</v>
          </cell>
        </row>
        <row r="31">
          <cell r="R31">
            <v>45341672</v>
          </cell>
        </row>
        <row r="32">
          <cell r="R32">
            <v>3382500</v>
          </cell>
        </row>
        <row r="33">
          <cell r="R33">
            <v>96888335</v>
          </cell>
        </row>
        <row r="34">
          <cell r="R34">
            <v>35621093</v>
          </cell>
        </row>
        <row r="35">
          <cell r="R35">
            <v>5271384</v>
          </cell>
        </row>
        <row r="36">
          <cell r="R36">
            <v>7982501</v>
          </cell>
        </row>
        <row r="37">
          <cell r="R37">
            <v>73708613</v>
          </cell>
        </row>
        <row r="38">
          <cell r="R38">
            <v>6106004</v>
          </cell>
        </row>
        <row r="39">
          <cell r="R39">
            <v>8919092</v>
          </cell>
        </row>
        <row r="40">
          <cell r="R40">
            <v>25859525</v>
          </cell>
        </row>
        <row r="41">
          <cell r="R41">
            <v>7403315</v>
          </cell>
        </row>
        <row r="42">
          <cell r="R42">
            <v>0</v>
          </cell>
        </row>
        <row r="43">
          <cell r="R43">
            <v>6829240</v>
          </cell>
        </row>
        <row r="46">
          <cell r="R46">
            <v>282881279</v>
          </cell>
        </row>
        <row r="47">
          <cell r="R47">
            <v>382263924</v>
          </cell>
        </row>
        <row r="55">
          <cell r="R55">
            <v>2467665668</v>
          </cell>
        </row>
        <row r="56">
          <cell r="R56">
            <v>7554600</v>
          </cell>
        </row>
        <row r="57">
          <cell r="R57">
            <v>107104747</v>
          </cell>
        </row>
        <row r="58">
          <cell r="R58">
            <v>159456475</v>
          </cell>
        </row>
        <row r="59">
          <cell r="R59">
            <v>2400000</v>
          </cell>
        </row>
        <row r="60">
          <cell r="R60">
            <v>159324878</v>
          </cell>
        </row>
        <row r="61">
          <cell r="R61">
            <v>18507234</v>
          </cell>
        </row>
        <row r="62">
          <cell r="R62">
            <v>494576731</v>
          </cell>
        </row>
        <row r="63">
          <cell r="R63">
            <v>94573500</v>
          </cell>
        </row>
        <row r="64">
          <cell r="R64">
            <v>70937500</v>
          </cell>
        </row>
        <row r="65">
          <cell r="R65">
            <v>47298200</v>
          </cell>
        </row>
        <row r="71">
          <cell r="R71">
            <v>11696748</v>
          </cell>
        </row>
        <row r="72">
          <cell r="R72">
            <v>354474</v>
          </cell>
        </row>
        <row r="73">
          <cell r="R73">
            <v>4300000</v>
          </cell>
        </row>
        <row r="74">
          <cell r="R74">
            <v>36065859</v>
          </cell>
        </row>
        <row r="75">
          <cell r="R75">
            <v>4136104</v>
          </cell>
        </row>
        <row r="76">
          <cell r="R76">
            <v>38371089</v>
          </cell>
        </row>
        <row r="77">
          <cell r="R77">
            <v>20787403</v>
          </cell>
        </row>
        <row r="78">
          <cell r="R78">
            <v>30245893</v>
          </cell>
        </row>
        <row r="79">
          <cell r="R79">
            <v>237863787</v>
          </cell>
        </row>
        <row r="80">
          <cell r="R80">
            <v>37242472</v>
          </cell>
        </row>
        <row r="81">
          <cell r="R81">
            <v>4707020</v>
          </cell>
        </row>
        <row r="94">
          <cell r="R94">
            <v>4091580934</v>
          </cell>
        </row>
      </sheetData>
      <sheetData sheetId="32"/>
      <sheetData sheetId="33">
        <row r="39">
          <cell r="AD39">
            <v>38180000</v>
          </cell>
        </row>
        <row r="48">
          <cell r="AD48">
            <v>3487695435</v>
          </cell>
        </row>
        <row r="54">
          <cell r="AD54">
            <v>256533515</v>
          </cell>
        </row>
        <row r="61">
          <cell r="AD61">
            <v>523975440</v>
          </cell>
        </row>
        <row r="67">
          <cell r="AD67">
            <v>2569315919</v>
          </cell>
        </row>
        <row r="80">
          <cell r="AD80">
            <v>62154584</v>
          </cell>
        </row>
      </sheetData>
      <sheetData sheetId="34">
        <row r="41">
          <cell r="AD41">
            <v>97838076</v>
          </cell>
        </row>
        <row r="42">
          <cell r="AD42">
            <v>706051887</v>
          </cell>
        </row>
        <row r="43">
          <cell r="AD43">
            <v>52016436</v>
          </cell>
        </row>
        <row r="44">
          <cell r="AD44">
            <v>10476787</v>
          </cell>
        </row>
        <row r="45">
          <cell r="AD45">
            <v>38755015</v>
          </cell>
        </row>
        <row r="49">
          <cell r="AD49">
            <v>106912238</v>
          </cell>
        </row>
        <row r="50">
          <cell r="AD50">
            <v>91320987</v>
          </cell>
        </row>
        <row r="51">
          <cell r="AD51">
            <v>24913160</v>
          </cell>
        </row>
        <row r="52">
          <cell r="AD52">
            <v>27054478</v>
          </cell>
        </row>
      </sheetData>
      <sheetData sheetId="35">
        <row r="40">
          <cell r="AD40">
            <v>58562570</v>
          </cell>
        </row>
        <row r="41">
          <cell r="AD41">
            <v>34330242</v>
          </cell>
        </row>
        <row r="42">
          <cell r="AD42">
            <v>563613356</v>
          </cell>
        </row>
      </sheetData>
      <sheetData sheetId="36">
        <row r="44">
          <cell r="AD44">
            <v>9830562648</v>
          </cell>
        </row>
        <row r="52">
          <cell r="AD52">
            <v>186922128</v>
          </cell>
        </row>
        <row r="54">
          <cell r="AD54">
            <v>265646683</v>
          </cell>
        </row>
        <row r="57">
          <cell r="AD57">
            <v>102538640</v>
          </cell>
        </row>
      </sheetData>
      <sheetData sheetId="37">
        <row r="39">
          <cell r="AD39">
            <v>513728001</v>
          </cell>
        </row>
        <row r="44">
          <cell r="AD44">
            <v>207124348</v>
          </cell>
        </row>
        <row r="45">
          <cell r="AD45">
            <v>314429966</v>
          </cell>
        </row>
        <row r="47">
          <cell r="AD47">
            <v>84992800</v>
          </cell>
        </row>
        <row r="51">
          <cell r="AD51">
            <v>1460316911</v>
          </cell>
        </row>
        <row r="56">
          <cell r="AD56">
            <v>18429240</v>
          </cell>
        </row>
        <row r="57">
          <cell r="AD57">
            <v>101275278</v>
          </cell>
        </row>
      </sheetData>
      <sheetData sheetId="38">
        <row r="32">
          <cell r="AD32">
            <v>754988519</v>
          </cell>
        </row>
        <row r="35">
          <cell r="AD35">
            <v>460560762</v>
          </cell>
        </row>
      </sheetData>
      <sheetData sheetId="39">
        <row r="40">
          <cell r="AD40">
            <v>58310702</v>
          </cell>
        </row>
        <row r="41">
          <cell r="AD41">
            <v>687938330</v>
          </cell>
        </row>
        <row r="42">
          <cell r="AD42">
            <v>302404036</v>
          </cell>
        </row>
        <row r="43">
          <cell r="AD43">
            <v>0</v>
          </cell>
        </row>
        <row r="45">
          <cell r="AD45">
            <v>17313276</v>
          </cell>
        </row>
        <row r="46">
          <cell r="AD46">
            <v>334571130</v>
          </cell>
        </row>
        <row r="47">
          <cell r="AD47">
            <v>36744098</v>
          </cell>
        </row>
        <row r="50">
          <cell r="AD50">
            <v>2627543</v>
          </cell>
        </row>
        <row r="51">
          <cell r="AD51">
            <v>65833526</v>
          </cell>
        </row>
        <row r="52">
          <cell r="AD52">
            <v>76069510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Otros ingresos"/>
      <sheetName val="Anexo 2 "/>
      <sheetName val="Funcionamiento"/>
      <sheetName val="Nómina y honorarios II TRIM."/>
      <sheetName val="Inversión total en programas"/>
      <sheetName val="MODELO CONTRATISTAS"/>
      <sheetName val="Servicios personal 2005"/>
      <sheetName val="Nómina 200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ANEL"/>
      <sheetName val="Ingreso"/>
      <sheetName val="Anexo 1"/>
      <sheetName val="proyec cabezas"/>
      <sheetName val="Otros ingresos"/>
      <sheetName val="Ingresos por vigencias anterior"/>
      <sheetName val="Ejecución ingresos 2023"/>
      <sheetName val="Ejecución Gastos 2023"/>
      <sheetName val="Superavit 2023"/>
      <sheetName val="Indicadores"/>
      <sheetName val="Rendimientos"/>
      <sheetName val="Ventas EPPC"/>
      <sheetName val="Gasto"/>
      <sheetName val="Anexo 2 "/>
      <sheetName val="Anexo 3"/>
      <sheetName val="Anexo 4"/>
      <sheetName val="Funcionamiento"/>
      <sheetName val="IT"/>
      <sheetName val="Detallado gastos generales"/>
      <sheetName val="Reserva"/>
      <sheetName val="F emergencia"/>
      <sheetName val="RR Expo"/>
      <sheetName val="Nómina y honorarios 2024"/>
      <sheetName val="Comparativo nómina 2023-2024"/>
      <sheetName val="Comparativo gastos personal "/>
      <sheetName val="01 Recaudo"/>
      <sheetName val="02 Mercadeo"/>
      <sheetName val="03 Técnica"/>
      <sheetName val="04 Económica"/>
      <sheetName val="05 EPPC"/>
      <sheetName val="06 Investigación"/>
      <sheetName val="07 Sanidad"/>
      <sheetName val="08 Comercialización"/>
    </sheetNames>
    <sheetDataSet>
      <sheetData sheetId="0" refreshError="1"/>
      <sheetData sheetId="1" refreshError="1"/>
      <sheetData sheetId="2">
        <row r="11">
          <cell r="D11">
            <v>31296406299</v>
          </cell>
        </row>
        <row r="28">
          <cell r="D28">
            <v>728705086</v>
          </cell>
        </row>
        <row r="49">
          <cell r="C49">
            <v>8667</v>
          </cell>
        </row>
        <row r="50">
          <cell r="C50">
            <v>5200</v>
          </cell>
        </row>
      </sheetData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13">
          <cell r="V13">
            <v>260534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35">
          <cell r="C35" t="e">
            <v>#REF!</v>
          </cell>
        </row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>
        <row r="86">
          <cell r="B86">
            <v>117000000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967B1-F5C6-4DC8-A7B1-AE2409BA4525}">
  <sheetPr>
    <tabColor theme="7" tint="0.39997558519241921"/>
    <pageSetUpPr fitToPage="1"/>
  </sheetPr>
  <dimension ref="B1:K138"/>
  <sheetViews>
    <sheetView showGridLines="0" tabSelected="1" zoomScale="70" zoomScaleNormal="70" workbookViewId="0">
      <pane xSplit="2" ySplit="14" topLeftCell="C15" activePane="bottomRight" state="frozen"/>
      <selection activeCell="C8" sqref="C8:D10"/>
      <selection pane="topRight" activeCell="C8" sqref="C8:D10"/>
      <selection pane="bottomLeft" activeCell="C8" sqref="C8:D10"/>
      <selection pane="bottomRight" activeCell="K15" sqref="K15"/>
    </sheetView>
  </sheetViews>
  <sheetFormatPr baseColWidth="10" defaultColWidth="11.44140625" defaultRowHeight="14.4" x14ac:dyDescent="0.3"/>
  <cols>
    <col min="2" max="2" width="60.6640625" customWidth="1"/>
    <col min="3" max="3" width="21.44140625" bestFit="1" customWidth="1"/>
    <col min="4" max="4" width="23.6640625" customWidth="1"/>
    <col min="5" max="5" width="18.109375" style="1" customWidth="1"/>
    <col min="6" max="6" width="21.5546875" customWidth="1"/>
    <col min="7" max="7" width="18.109375" style="1" customWidth="1"/>
    <col min="8" max="8" width="18.5546875" bestFit="1" customWidth="1"/>
    <col min="10" max="10" width="16.88671875" bestFit="1" customWidth="1"/>
    <col min="11" max="11" width="28.5546875" customWidth="1"/>
  </cols>
  <sheetData>
    <row r="1" spans="2:10" ht="15" thickBot="1" x14ac:dyDescent="0.35"/>
    <row r="2" spans="2:10" ht="15" customHeight="1" x14ac:dyDescent="0.3">
      <c r="B2" s="63" t="s">
        <v>0</v>
      </c>
      <c r="C2" s="64"/>
      <c r="D2" s="64"/>
      <c r="E2" s="64"/>
      <c r="F2" s="64"/>
      <c r="G2" s="64"/>
    </row>
    <row r="3" spans="2:10" x14ac:dyDescent="0.3">
      <c r="B3" s="65"/>
      <c r="C3" s="66"/>
      <c r="D3" s="66"/>
      <c r="E3" s="66"/>
      <c r="F3" s="66"/>
      <c r="G3" s="66"/>
    </row>
    <row r="4" spans="2:10" x14ac:dyDescent="0.3">
      <c r="B4" s="65"/>
      <c r="C4" s="66"/>
      <c r="D4" s="66"/>
      <c r="E4" s="66"/>
      <c r="F4" s="66"/>
      <c r="G4" s="66"/>
    </row>
    <row r="5" spans="2:10" ht="15" thickBot="1" x14ac:dyDescent="0.35">
      <c r="B5" s="67"/>
      <c r="C5" s="68"/>
      <c r="D5" s="68"/>
      <c r="E5" s="68"/>
      <c r="F5" s="68"/>
      <c r="G5" s="68"/>
    </row>
    <row r="6" spans="2:10" s="2" customFormat="1" ht="15.75" customHeight="1" thickBot="1" x14ac:dyDescent="0.35">
      <c r="B6" s="69" t="s">
        <v>1</v>
      </c>
      <c r="C6" s="70"/>
      <c r="D6" s="70"/>
      <c r="E6" s="70"/>
      <c r="F6" s="70"/>
      <c r="G6" s="70"/>
    </row>
    <row r="7" spans="2:10" s="2" customFormat="1" x14ac:dyDescent="0.3">
      <c r="B7" s="71"/>
      <c r="C7" s="71"/>
      <c r="D7" s="71"/>
      <c r="E7" s="71"/>
      <c r="F7" s="71"/>
      <c r="G7" s="71"/>
    </row>
    <row r="8" spans="2:10" s="2" customFormat="1" ht="12.75" customHeight="1" x14ac:dyDescent="0.3">
      <c r="B8" s="3" t="s">
        <v>2</v>
      </c>
      <c r="C8" s="72" t="s">
        <v>3</v>
      </c>
      <c r="D8" s="72"/>
      <c r="E8" s="3"/>
      <c r="F8" s="3"/>
      <c r="G8" s="3"/>
    </row>
    <row r="9" spans="2:10" s="2" customFormat="1" x14ac:dyDescent="0.3">
      <c r="B9" s="4" t="s">
        <v>4</v>
      </c>
      <c r="C9" s="5">
        <v>2024</v>
      </c>
      <c r="E9" s="4"/>
      <c r="F9" s="4"/>
      <c r="G9" s="4"/>
    </row>
    <row r="10" spans="2:10" s="2" customFormat="1" ht="13.8" x14ac:dyDescent="0.3">
      <c r="B10" s="6" t="s">
        <v>5</v>
      </c>
      <c r="C10" s="7">
        <v>45473</v>
      </c>
      <c r="E10" s="6"/>
      <c r="F10" s="6"/>
      <c r="G10" s="6"/>
    </row>
    <row r="11" spans="2:10" s="2" customFormat="1" ht="13.8" x14ac:dyDescent="0.3">
      <c r="D11" s="8"/>
    </row>
    <row r="12" spans="2:10" s="2" customFormat="1" x14ac:dyDescent="0.3">
      <c r="B12" s="73" t="s">
        <v>6</v>
      </c>
      <c r="C12" s="73"/>
      <c r="D12" s="73"/>
      <c r="E12" s="73"/>
      <c r="F12" s="73"/>
      <c r="G12" s="73"/>
    </row>
    <row r="13" spans="2:10" ht="12" customHeight="1" thickBot="1" x14ac:dyDescent="0.35">
      <c r="B13" s="74" t="s">
        <v>7</v>
      </c>
      <c r="C13" s="74"/>
      <c r="D13" s="74"/>
      <c r="E13" s="74"/>
      <c r="F13" s="74"/>
      <c r="G13" s="74"/>
    </row>
    <row r="14" spans="2:10" ht="36.75" customHeight="1" x14ac:dyDescent="0.3">
      <c r="B14" s="9" t="s">
        <v>8</v>
      </c>
      <c r="C14" s="9" t="s">
        <v>9</v>
      </c>
      <c r="D14" s="9" t="s">
        <v>10</v>
      </c>
      <c r="E14" s="9" t="s">
        <v>11</v>
      </c>
      <c r="F14" s="10" t="s">
        <v>12</v>
      </c>
      <c r="G14" s="11" t="s">
        <v>13</v>
      </c>
    </row>
    <row r="15" spans="2:10" ht="15.75" customHeight="1" x14ac:dyDescent="0.3">
      <c r="B15" s="20"/>
      <c r="C15" s="21"/>
      <c r="D15" s="21"/>
      <c r="E15" s="22"/>
      <c r="F15" s="21"/>
      <c r="G15" s="22"/>
    </row>
    <row r="16" spans="2:10" x14ac:dyDescent="0.3">
      <c r="B16" s="17" t="s">
        <v>14</v>
      </c>
      <c r="C16" s="18">
        <f>+C17+C51</f>
        <v>13085029719.6</v>
      </c>
      <c r="D16" s="18">
        <f>+D17+D51</f>
        <v>2837901847</v>
      </c>
      <c r="E16" s="13">
        <f t="shared" ref="E16:E64" si="0">+D16/C16</f>
        <v>0.21688157442616435</v>
      </c>
      <c r="F16" s="18">
        <f>+F17+F51</f>
        <v>6036885680</v>
      </c>
      <c r="G16" s="15">
        <f t="shared" ref="G16:G65" si="1">+F16/C16</f>
        <v>0.46135819400985995</v>
      </c>
      <c r="J16" s="23"/>
    </row>
    <row r="17" spans="2:11" x14ac:dyDescent="0.3">
      <c r="B17" s="17" t="s">
        <v>15</v>
      </c>
      <c r="C17" s="18">
        <f>+C18+C30+C47</f>
        <v>4642494433</v>
      </c>
      <c r="D17" s="18">
        <f>+D18+D30+D47</f>
        <v>939048068</v>
      </c>
      <c r="E17" s="13">
        <f t="shared" si="0"/>
        <v>0.2022723088960568</v>
      </c>
      <c r="F17" s="18">
        <f>+F18+F30+F47</f>
        <v>1945304746</v>
      </c>
      <c r="G17" s="15">
        <f t="shared" si="1"/>
        <v>0.41902144936831637</v>
      </c>
    </row>
    <row r="18" spans="2:11" s="16" customFormat="1" x14ac:dyDescent="0.3">
      <c r="B18" s="17" t="s">
        <v>16</v>
      </c>
      <c r="C18" s="12">
        <f>SUM(C19:C29)</f>
        <v>1470484611</v>
      </c>
      <c r="D18" s="12">
        <f>SUM(D19:D29)</f>
        <v>319013001</v>
      </c>
      <c r="E18" s="19">
        <f t="shared" si="0"/>
        <v>0.2169441275438142</v>
      </c>
      <c r="F18" s="12">
        <f>SUM(F19:F29)</f>
        <v>666956977</v>
      </c>
      <c r="G18" s="24">
        <f t="shared" si="1"/>
        <v>0.45356270443825814</v>
      </c>
      <c r="J18" s="25"/>
      <c r="K18" s="26"/>
    </row>
    <row r="19" spans="2:11" x14ac:dyDescent="0.3">
      <c r="B19" s="27" t="str">
        <f>+'[12]Anexo No. 3 Presupt Gtos MOD'!B20</f>
        <v>Sueldos</v>
      </c>
      <c r="C19" s="14">
        <f>+'[12]Anexo No. 3 Presupt Gtos MOD'!D20</f>
        <v>971497806</v>
      </c>
      <c r="D19" s="14">
        <f>+'[12]Anexo No. 3 Presupt Gtos MOD'!F20</f>
        <v>211876256</v>
      </c>
      <c r="E19" s="28">
        <f t="shared" si="0"/>
        <v>0.21809236695280812</v>
      </c>
      <c r="F19" s="14">
        <f>+[12]RES!R13</f>
        <v>442401525</v>
      </c>
      <c r="G19" s="29">
        <f t="shared" si="1"/>
        <v>0.45538087916175901</v>
      </c>
      <c r="H19" s="30"/>
    </row>
    <row r="20" spans="2:11" x14ac:dyDescent="0.3">
      <c r="B20" s="27" t="str">
        <f>+'[12]Anexo No. 3 Presupt Gtos MOD'!B21</f>
        <v>Auxilio de transporte</v>
      </c>
      <c r="C20" s="14">
        <f>+'[12]Anexo No. 3 Presupt Gtos MOD'!D21</f>
        <v>1944000</v>
      </c>
      <c r="D20" s="14">
        <f>+'[12]Anexo No. 3 Presupt Gtos MOD'!F21</f>
        <v>459000</v>
      </c>
      <c r="E20" s="28">
        <f t="shared" si="0"/>
        <v>0.2361111111111111</v>
      </c>
      <c r="F20" s="14">
        <f>+[12]RES!R14</f>
        <v>945000</v>
      </c>
      <c r="G20" s="29">
        <f t="shared" si="1"/>
        <v>0.4861111111111111</v>
      </c>
      <c r="H20" s="30"/>
    </row>
    <row r="21" spans="2:11" x14ac:dyDescent="0.3">
      <c r="B21" s="27" t="str">
        <f>+'[12]Anexo No. 3 Presupt Gtos MOD'!B22</f>
        <v>Vacaciones</v>
      </c>
      <c r="C21" s="14">
        <f>+'[12]Anexo No. 3 Presupt Gtos MOD'!D22</f>
        <v>45318967</v>
      </c>
      <c r="D21" s="14">
        <f>+'[12]Anexo No. 3 Presupt Gtos MOD'!F22</f>
        <v>8358978</v>
      </c>
      <c r="E21" s="28">
        <f t="shared" si="0"/>
        <v>0.18444767286950736</v>
      </c>
      <c r="F21" s="14">
        <f>+[12]RES!R15</f>
        <v>17542697</v>
      </c>
      <c r="G21" s="29">
        <f t="shared" si="1"/>
        <v>0.38709392912684881</v>
      </c>
      <c r="H21" s="30"/>
    </row>
    <row r="22" spans="2:11" x14ac:dyDescent="0.3">
      <c r="B22" s="27" t="str">
        <f>+'[12]Anexo No. 3 Presupt Gtos MOD'!B23</f>
        <v>Prima legal</v>
      </c>
      <c r="C22" s="14">
        <f>+'[12]Anexo No. 3 Presupt Gtos MOD'!D23</f>
        <v>75531613</v>
      </c>
      <c r="D22" s="14">
        <f>+'[12]Anexo No. 3 Presupt Gtos MOD'!F23</f>
        <v>16756243</v>
      </c>
      <c r="E22" s="28">
        <f t="shared" si="0"/>
        <v>0.22184410387210982</v>
      </c>
      <c r="F22" s="14">
        <f>+[12]RES!R16</f>
        <v>35166459</v>
      </c>
      <c r="G22" s="29">
        <f t="shared" si="1"/>
        <v>0.46558596597162566</v>
      </c>
      <c r="H22" s="30"/>
    </row>
    <row r="23" spans="2:11" x14ac:dyDescent="0.3">
      <c r="B23" s="27" t="str">
        <f>+'[12]Anexo No. 3 Presupt Gtos MOD'!B24</f>
        <v xml:space="preserve">Dotación y suministro </v>
      </c>
      <c r="C23" s="14">
        <f>+'[12]Anexo No. 3 Presupt Gtos MOD'!D24</f>
        <v>956103</v>
      </c>
      <c r="D23" s="14">
        <f>+'[12]Anexo No. 3 Presupt Gtos MOD'!F24</f>
        <v>0</v>
      </c>
      <c r="E23" s="28">
        <f t="shared" si="0"/>
        <v>0</v>
      </c>
      <c r="F23" s="14">
        <f>+[12]RES!R17</f>
        <v>300000</v>
      </c>
      <c r="G23" s="29">
        <f t="shared" si="1"/>
        <v>0.31377372521579788</v>
      </c>
      <c r="H23" s="30"/>
    </row>
    <row r="24" spans="2:11" x14ac:dyDescent="0.3">
      <c r="B24" s="27" t="str">
        <f>+'[12]Anexo No. 3 Presupt Gtos MOD'!B25</f>
        <v>Cesantías</v>
      </c>
      <c r="C24" s="14">
        <f>+'[12]Anexo No. 3 Presupt Gtos MOD'!D25</f>
        <v>75531613</v>
      </c>
      <c r="D24" s="14">
        <f>+'[12]Anexo No. 3 Presupt Gtos MOD'!F25</f>
        <v>16756243</v>
      </c>
      <c r="E24" s="28">
        <f t="shared" si="0"/>
        <v>0.22184410387210982</v>
      </c>
      <c r="F24" s="14">
        <f>+[12]RES!R18</f>
        <v>35166478</v>
      </c>
      <c r="G24" s="29">
        <f t="shared" si="1"/>
        <v>0.46558621752192686</v>
      </c>
      <c r="H24" s="30"/>
    </row>
    <row r="25" spans="2:11" x14ac:dyDescent="0.3">
      <c r="B25" s="27" t="str">
        <f>+'[12]Anexo No. 3 Presupt Gtos MOD'!B26</f>
        <v>Intereses de cesantías</v>
      </c>
      <c r="C25" s="14">
        <f>+'[12]Anexo No. 3 Presupt Gtos MOD'!D26</f>
        <v>9063794</v>
      </c>
      <c r="D25" s="14">
        <f>+'[12]Anexo No. 3 Presupt Gtos MOD'!F26</f>
        <v>2010736</v>
      </c>
      <c r="E25" s="28">
        <f t="shared" si="0"/>
        <v>0.22184264117211844</v>
      </c>
      <c r="F25" s="14">
        <f>+[12]RES!R19</f>
        <v>4219970</v>
      </c>
      <c r="G25" s="29">
        <f t="shared" si="1"/>
        <v>0.46558538289815499</v>
      </c>
      <c r="H25" s="30"/>
    </row>
    <row r="26" spans="2:11" x14ac:dyDescent="0.3">
      <c r="B26" s="27" t="str">
        <f>+'[12]Anexo No. 3 Presupt Gtos MOD'!B27</f>
        <v>Seguros y/o fondos privados</v>
      </c>
      <c r="C26" s="14">
        <f>+'[12]Anexo No. 3 Presupt Gtos MOD'!D27</f>
        <v>203814955</v>
      </c>
      <c r="D26" s="14">
        <f>+'[12]Anexo No. 3 Presupt Gtos MOD'!F27</f>
        <v>44657845</v>
      </c>
      <c r="E26" s="28">
        <f t="shared" si="0"/>
        <v>0.21910975570953564</v>
      </c>
      <c r="F26" s="14">
        <f>+[12]RES!R20</f>
        <v>93232348</v>
      </c>
      <c r="G26" s="29">
        <f t="shared" si="1"/>
        <v>0.45743624652077175</v>
      </c>
      <c r="H26" s="30"/>
    </row>
    <row r="27" spans="2:11" x14ac:dyDescent="0.3">
      <c r="B27" s="27" t="str">
        <f>+'[12]Anexo No. 3 Presupt Gtos MOD'!B28</f>
        <v>Caja de compensación</v>
      </c>
      <c r="C27" s="14">
        <f>+'[12]Anexo No. 3 Presupt Gtos MOD'!D28</f>
        <v>38589264</v>
      </c>
      <c r="D27" s="14">
        <f>+'[12]Anexo No. 3 Presupt Gtos MOD'!F28</f>
        <v>8060400</v>
      </c>
      <c r="E27" s="28">
        <f t="shared" si="0"/>
        <v>0.20887674872472303</v>
      </c>
      <c r="F27" s="14">
        <f>+[12]RES!R21</f>
        <v>16879900</v>
      </c>
      <c r="G27" s="29">
        <f t="shared" si="1"/>
        <v>0.4374247718225463</v>
      </c>
      <c r="H27" s="30"/>
    </row>
    <row r="28" spans="2:11" x14ac:dyDescent="0.3">
      <c r="B28" s="27" t="str">
        <f>+'[12]Anexo No. 3 Presupt Gtos MOD'!B29</f>
        <v>Aportes ICBF</v>
      </c>
      <c r="C28" s="14">
        <f>+'[12]Anexo No. 3 Presupt Gtos MOD'!D29</f>
        <v>28941912</v>
      </c>
      <c r="D28" s="14">
        <f>+'[12]Anexo No. 3 Presupt Gtos MOD'!F29</f>
        <v>6046300</v>
      </c>
      <c r="E28" s="28">
        <f t="shared" si="0"/>
        <v>0.20891156050781995</v>
      </c>
      <c r="F28" s="14">
        <f>+[12]RES!R22</f>
        <v>12661100</v>
      </c>
      <c r="G28" s="29">
        <f t="shared" si="1"/>
        <v>0.43746591448415711</v>
      </c>
      <c r="H28" s="30"/>
    </row>
    <row r="29" spans="2:11" x14ac:dyDescent="0.3">
      <c r="B29" s="27" t="str">
        <f>+'[12]Anexo No. 3 Presupt Gtos MOD'!B30</f>
        <v>Aportes SENA</v>
      </c>
      <c r="C29" s="14">
        <f>+'[12]Anexo No. 3 Presupt Gtos MOD'!D30</f>
        <v>19294584</v>
      </c>
      <c r="D29" s="14">
        <f>+'[12]Anexo No. 3 Presupt Gtos MOD'!F30</f>
        <v>4031000</v>
      </c>
      <c r="E29" s="28">
        <f t="shared" si="0"/>
        <v>0.20891873076921483</v>
      </c>
      <c r="F29" s="14">
        <f>+[12]RES!R23</f>
        <v>8441500</v>
      </c>
      <c r="G29" s="29">
        <f t="shared" si="1"/>
        <v>0.43750619344786079</v>
      </c>
      <c r="H29" s="30"/>
    </row>
    <row r="30" spans="2:11" s="16" customFormat="1" x14ac:dyDescent="0.3">
      <c r="B30" s="17" t="s">
        <v>17</v>
      </c>
      <c r="C30" s="18">
        <f>SUM(C31:C46)</f>
        <v>1603532042</v>
      </c>
      <c r="D30" s="18">
        <f>SUM(D31:D46)</f>
        <v>361449347</v>
      </c>
      <c r="E30" s="19">
        <f t="shared" si="0"/>
        <v>0.22540824725222422</v>
      </c>
      <c r="F30" s="18">
        <f>SUM(F31:F46)</f>
        <v>613202566</v>
      </c>
      <c r="G30" s="24">
        <f t="shared" si="1"/>
        <v>0.3824074293115996</v>
      </c>
      <c r="H30" s="30"/>
      <c r="J30" s="25"/>
    </row>
    <row r="31" spans="2:11" x14ac:dyDescent="0.3">
      <c r="B31" s="27" t="str">
        <f>+'[12]Anexo No. 3 Presupt Gtos MOD'!B32</f>
        <v>Muebles, equipos de oficina y software</v>
      </c>
      <c r="C31" s="14">
        <f>+'[12]Anexo No. 3 Presupt Gtos MOD'!D32</f>
        <v>643099766</v>
      </c>
      <c r="D31" s="14">
        <f>+'[12]Anexo No. 3 Presupt Gtos MOD'!F32</f>
        <v>154682704</v>
      </c>
      <c r="E31" s="28">
        <f t="shared" si="0"/>
        <v>0.24052676144186314</v>
      </c>
      <c r="F31" s="14">
        <f>+[12]RES!R28</f>
        <v>252980503</v>
      </c>
      <c r="G31" s="29">
        <f t="shared" si="1"/>
        <v>0.39337676107939995</v>
      </c>
      <c r="H31" s="30"/>
    </row>
    <row r="32" spans="2:11" x14ac:dyDescent="0.3">
      <c r="B32" s="27" t="str">
        <f>+'[12]Anexo No. 3 Presupt Gtos MOD'!B33</f>
        <v>Impresos y publicaciones</v>
      </c>
      <c r="C32" s="14">
        <f>+'[12]Anexo No. 3 Presupt Gtos MOD'!D33</f>
        <v>33476354</v>
      </c>
      <c r="D32" s="14">
        <f>+'[12]Anexo No. 3 Presupt Gtos MOD'!F33</f>
        <v>18048613</v>
      </c>
      <c r="E32" s="28">
        <f t="shared" si="0"/>
        <v>0.53914512315170282</v>
      </c>
      <c r="F32" s="14">
        <f>+[12]RES!R29</f>
        <v>18048613</v>
      </c>
      <c r="G32" s="29">
        <f t="shared" si="1"/>
        <v>0.53914512315170282</v>
      </c>
      <c r="H32" s="30"/>
    </row>
    <row r="33" spans="2:10" x14ac:dyDescent="0.3">
      <c r="B33" s="27" t="str">
        <f>+'[12]Anexo No. 3 Presupt Gtos MOD'!B34</f>
        <v>Materiales y suministros</v>
      </c>
      <c r="C33" s="14">
        <f>+'[12]Anexo No. 3 Presupt Gtos MOD'!D34</f>
        <v>34014243</v>
      </c>
      <c r="D33" s="14">
        <f>+'[12]Anexo No. 3 Presupt Gtos MOD'!F34</f>
        <v>11999732</v>
      </c>
      <c r="E33" s="28">
        <f t="shared" si="0"/>
        <v>0.35278550811787873</v>
      </c>
      <c r="F33" s="14">
        <f>+[12]RES!R30</f>
        <v>18860176</v>
      </c>
      <c r="G33" s="29">
        <f t="shared" si="1"/>
        <v>0.55447878113883053</v>
      </c>
      <c r="H33" s="30"/>
    </row>
    <row r="34" spans="2:10" x14ac:dyDescent="0.3">
      <c r="B34" s="27" t="str">
        <f>+'[12]Anexo No. 3 Presupt Gtos MOD'!B35</f>
        <v>Correo</v>
      </c>
      <c r="C34" s="14">
        <f>+'[12]Anexo No. 3 Presupt Gtos MOD'!D35</f>
        <v>80606945</v>
      </c>
      <c r="D34" s="14">
        <f>+'[12]Anexo No. 3 Presupt Gtos MOD'!F35</f>
        <v>23372090</v>
      </c>
      <c r="E34" s="28">
        <f t="shared" si="0"/>
        <v>0.28995131871081331</v>
      </c>
      <c r="F34" s="14">
        <f>+[12]RES!R31</f>
        <v>45341672</v>
      </c>
      <c r="G34" s="29">
        <f t="shared" si="1"/>
        <v>0.56250329298548651</v>
      </c>
      <c r="H34" s="30"/>
    </row>
    <row r="35" spans="2:10" x14ac:dyDescent="0.3">
      <c r="B35" s="27" t="str">
        <f>+'[12]Anexo No. 3 Presupt Gtos MOD'!B36</f>
        <v>Transportes, fletes y acarreos</v>
      </c>
      <c r="C35" s="14">
        <f>+'[12]Anexo No. 3 Presupt Gtos MOD'!D36</f>
        <v>7575308</v>
      </c>
      <c r="D35" s="14">
        <f>+'[12]Anexo No. 3 Presupt Gtos MOD'!F36</f>
        <v>1392800</v>
      </c>
      <c r="E35" s="28">
        <f t="shared" si="0"/>
        <v>0.18386051101816586</v>
      </c>
      <c r="F35" s="14">
        <f>+[12]RES!R32</f>
        <v>3382500</v>
      </c>
      <c r="G35" s="29">
        <f t="shared" si="1"/>
        <v>0.44651649807506177</v>
      </c>
      <c r="H35" s="30"/>
    </row>
    <row r="36" spans="2:10" x14ac:dyDescent="0.3">
      <c r="B36" s="27" t="str">
        <f>+'[12]Anexo No. 3 Presupt Gtos MOD'!B37</f>
        <v>Honorarios</v>
      </c>
      <c r="C36" s="14">
        <f>+'[12]Anexo No. 3 Presupt Gtos MOD'!D37</f>
        <v>206566881</v>
      </c>
      <c r="D36" s="14">
        <f>+'[12]Anexo No. 3 Presupt Gtos MOD'!F37</f>
        <v>47988170</v>
      </c>
      <c r="E36" s="28">
        <f t="shared" si="0"/>
        <v>0.23231299116144374</v>
      </c>
      <c r="F36" s="14">
        <f>+[12]RES!R33</f>
        <v>96888335</v>
      </c>
      <c r="G36" s="29">
        <f t="shared" si="1"/>
        <v>0.46904099307187586</v>
      </c>
      <c r="H36" s="30"/>
    </row>
    <row r="37" spans="2:10" x14ac:dyDescent="0.3">
      <c r="B37" s="27" t="str">
        <f>+'[12]Anexo No. 3 Presupt Gtos MOD'!B38</f>
        <v xml:space="preserve">Capacitación </v>
      </c>
      <c r="C37" s="14">
        <f>+'[12]Anexo No. 3 Presupt Gtos MOD'!D38</f>
        <v>35621093</v>
      </c>
      <c r="D37" s="14">
        <f>+'[12]Anexo No. 3 Presupt Gtos MOD'!F38</f>
        <v>35621093</v>
      </c>
      <c r="E37" s="28">
        <f t="shared" si="0"/>
        <v>1</v>
      </c>
      <c r="F37" s="14">
        <f>+[12]RES!R34</f>
        <v>35621093</v>
      </c>
      <c r="G37" s="29">
        <f t="shared" si="1"/>
        <v>1</v>
      </c>
      <c r="H37" s="30"/>
    </row>
    <row r="38" spans="2:10" x14ac:dyDescent="0.3">
      <c r="B38" s="27" t="str">
        <f>+'[12]Anexo No. 3 Presupt Gtos MOD'!B39</f>
        <v xml:space="preserve">Mantenimiento </v>
      </c>
      <c r="C38" s="14">
        <f>+'[12]Anexo No. 3 Presupt Gtos MOD'!D39</f>
        <v>26471185</v>
      </c>
      <c r="D38" s="14">
        <f>+'[12]Anexo No. 3 Presupt Gtos MOD'!F39</f>
        <v>1666304</v>
      </c>
      <c r="E38" s="28">
        <f t="shared" si="0"/>
        <v>6.2947843098070597E-2</v>
      </c>
      <c r="F38" s="14">
        <f>+[12]RES!R35</f>
        <v>5271384</v>
      </c>
      <c r="G38" s="29">
        <f t="shared" si="1"/>
        <v>0.19913668390742614</v>
      </c>
      <c r="H38" s="30"/>
    </row>
    <row r="39" spans="2:10" x14ac:dyDescent="0.3">
      <c r="B39" s="27" t="str">
        <f>+'[12]Anexo No. 3 Presupt Gtos MOD'!B40</f>
        <v>Seguros, impuestos y gastos legales</v>
      </c>
      <c r="C39" s="14">
        <f>+'[12]Anexo No. 3 Presupt Gtos MOD'!D40</f>
        <v>22952032</v>
      </c>
      <c r="D39" s="14">
        <f>+'[12]Anexo No. 3 Presupt Gtos MOD'!F40</f>
        <v>3900000</v>
      </c>
      <c r="E39" s="28">
        <f t="shared" si="0"/>
        <v>0.16991959579003724</v>
      </c>
      <c r="F39" s="14">
        <f>+[12]RES!R36</f>
        <v>7982501</v>
      </c>
      <c r="G39" s="29">
        <f t="shared" si="1"/>
        <v>0.34779060084963281</v>
      </c>
      <c r="H39" s="30"/>
    </row>
    <row r="40" spans="2:10" x14ac:dyDescent="0.3">
      <c r="B40" s="27" t="str">
        <f>+'[12]Anexo No. 3 Presupt Gtos MOD'!B41</f>
        <v>Comisiones y gastos bancarios</v>
      </c>
      <c r="C40" s="14">
        <f>+'[12]Anexo No. 3 Presupt Gtos MOD'!D41</f>
        <v>195775029</v>
      </c>
      <c r="D40" s="14">
        <f>+'[12]Anexo No. 3 Presupt Gtos MOD'!F41</f>
        <v>33097700</v>
      </c>
      <c r="E40" s="28">
        <f t="shared" si="0"/>
        <v>0.169059865137346</v>
      </c>
      <c r="F40" s="14">
        <f>+[12]RES!R37</f>
        <v>73708613</v>
      </c>
      <c r="G40" s="29">
        <f t="shared" si="1"/>
        <v>0.37649649894829029</v>
      </c>
      <c r="H40" s="30"/>
    </row>
    <row r="41" spans="2:10" x14ac:dyDescent="0.3">
      <c r="B41" s="27" t="str">
        <f>+'[12]Anexo No. 3 Presupt Gtos MOD'!B42</f>
        <v>Gastos de viaje</v>
      </c>
      <c r="C41" s="14">
        <f>+'[12]Anexo No. 3 Presupt Gtos MOD'!D42</f>
        <v>30680688</v>
      </c>
      <c r="D41" s="14">
        <f>+'[12]Anexo No. 3 Presupt Gtos MOD'!F42</f>
        <v>4199844</v>
      </c>
      <c r="E41" s="28">
        <f t="shared" si="0"/>
        <v>0.13688884682116645</v>
      </c>
      <c r="F41" s="14">
        <f>+[12]RES!R38</f>
        <v>6106004</v>
      </c>
      <c r="G41" s="29">
        <f t="shared" si="1"/>
        <v>0.19901783167313589</v>
      </c>
      <c r="H41" s="30"/>
    </row>
    <row r="42" spans="2:10" x14ac:dyDescent="0.3">
      <c r="B42" s="27" t="str">
        <f>+'[12]Anexo No. 3 Presupt Gtos MOD'!B43</f>
        <v>Aseo, vigilancia y cafetería</v>
      </c>
      <c r="C42" s="14">
        <f>+'[12]Anexo No. 3 Presupt Gtos MOD'!D43</f>
        <v>18874081</v>
      </c>
      <c r="D42" s="14">
        <f>+'[12]Anexo No. 3 Presupt Gtos MOD'!F43</f>
        <v>3750000</v>
      </c>
      <c r="E42" s="28">
        <f t="shared" si="0"/>
        <v>0.19868517041968825</v>
      </c>
      <c r="F42" s="14">
        <f>+[12]RES!R39</f>
        <v>8919092</v>
      </c>
      <c r="G42" s="29">
        <f t="shared" si="1"/>
        <v>0.47255768373570084</v>
      </c>
      <c r="H42" s="30"/>
    </row>
    <row r="43" spans="2:10" x14ac:dyDescent="0.3">
      <c r="B43" s="27" t="str">
        <f>+'[12]Anexo No. 3 Presupt Gtos MOD'!B44</f>
        <v>Servicios públicos</v>
      </c>
      <c r="C43" s="14">
        <f>+'[12]Anexo No. 3 Presupt Gtos MOD'!D44</f>
        <v>60687126</v>
      </c>
      <c r="D43" s="14">
        <f>+'[12]Anexo No. 3 Presupt Gtos MOD'!F44</f>
        <v>11202093</v>
      </c>
      <c r="E43" s="28">
        <f t="shared" si="0"/>
        <v>0.18458763395715921</v>
      </c>
      <c r="F43" s="14">
        <f>+[12]RES!R40</f>
        <v>25859525</v>
      </c>
      <c r="G43" s="29">
        <f t="shared" si="1"/>
        <v>0.42611220376460074</v>
      </c>
      <c r="H43" s="30"/>
    </row>
    <row r="44" spans="2:10" x14ac:dyDescent="0.3">
      <c r="B44" s="27" t="str">
        <f>+'[12]Anexo No. 3 Presupt Gtos MOD'!B45</f>
        <v>Arriendos</v>
      </c>
      <c r="C44" s="14">
        <f>+'[12]Anexo No. 3 Presupt Gtos MOD'!D45</f>
        <v>18317350</v>
      </c>
      <c r="D44" s="14">
        <f>+'[12]Anexo No. 3 Presupt Gtos MOD'!F45</f>
        <v>3698964</v>
      </c>
      <c r="E44" s="28">
        <f t="shared" si="0"/>
        <v>0.20193772570814009</v>
      </c>
      <c r="F44" s="14">
        <f>+[12]RES!R41</f>
        <v>7403315</v>
      </c>
      <c r="G44" s="29">
        <f t="shared" si="1"/>
        <v>0.40416954417533102</v>
      </c>
      <c r="H44" s="30"/>
    </row>
    <row r="45" spans="2:10" x14ac:dyDescent="0.3">
      <c r="B45" s="27" t="str">
        <f>+'[12]Anexo No. 3 Presupt Gtos MOD'!B46</f>
        <v>Cuota auditaje CGR</v>
      </c>
      <c r="C45" s="14">
        <f>+'[12]Anexo No. 3 Presupt Gtos MOD'!D46</f>
        <v>157739557</v>
      </c>
      <c r="D45" s="14"/>
      <c r="E45" s="28">
        <f t="shared" si="0"/>
        <v>0</v>
      </c>
      <c r="F45" s="14">
        <f>+[12]RES!R42</f>
        <v>0</v>
      </c>
      <c r="G45" s="29">
        <f t="shared" si="1"/>
        <v>0</v>
      </c>
      <c r="H45" s="30"/>
    </row>
    <row r="46" spans="2:10" x14ac:dyDescent="0.3">
      <c r="B46" s="27" t="str">
        <f>+'[12]Anexo No. 3 Presupt Gtos MOD'!B47</f>
        <v>Gastos comisión de fomento</v>
      </c>
      <c r="C46" s="14">
        <f>+'[12]Anexo No. 3 Presupt Gtos MOD'!D47</f>
        <v>31074404</v>
      </c>
      <c r="D46" s="14">
        <f>+'[12]Anexo No. 3 Presupt Gtos MOD'!F47</f>
        <v>6829240</v>
      </c>
      <c r="E46" s="28">
        <f t="shared" si="0"/>
        <v>0.21977058675043293</v>
      </c>
      <c r="F46" s="14">
        <f>+[12]RES!R43</f>
        <v>6829240</v>
      </c>
      <c r="G46" s="29">
        <f t="shared" si="1"/>
        <v>0.21977058675043293</v>
      </c>
      <c r="H46" s="30"/>
    </row>
    <row r="47" spans="2:10" x14ac:dyDescent="0.3">
      <c r="B47" s="17" t="s">
        <v>18</v>
      </c>
      <c r="C47" s="12">
        <f>SUM(C48:C49)</f>
        <v>1568477780</v>
      </c>
      <c r="D47" s="12">
        <f>SUM(D48:D49)</f>
        <v>258585720</v>
      </c>
      <c r="E47" s="19">
        <f t="shared" si="0"/>
        <v>0.16486412705189868</v>
      </c>
      <c r="F47" s="12">
        <f>SUM(F48:F49)</f>
        <v>665145203</v>
      </c>
      <c r="G47" s="31">
        <f t="shared" si="1"/>
        <v>0.42407052970810971</v>
      </c>
      <c r="H47" s="30"/>
      <c r="J47" s="30"/>
    </row>
    <row r="48" spans="2:10" x14ac:dyDescent="0.3">
      <c r="B48" s="32" t="str">
        <f>+'[12]Anexo No. 3 Presupt Gtos MOD'!B49</f>
        <v>Control al recaudo</v>
      </c>
      <c r="C48" s="14">
        <f>+'[12]Anexo No. 3 Presupt Gtos MOD'!D49</f>
        <v>643873885</v>
      </c>
      <c r="D48" s="14">
        <f>+'[12]Anexo No. 3 Presupt Gtos MOD'!F49</f>
        <v>154625121</v>
      </c>
      <c r="E48" s="28">
        <f t="shared" si="0"/>
        <v>0.24014814795602402</v>
      </c>
      <c r="F48" s="14">
        <f>+[12]RES!R46</f>
        <v>282881279</v>
      </c>
      <c r="G48" s="29">
        <f t="shared" si="1"/>
        <v>0.43934268121466052</v>
      </c>
      <c r="H48" s="30"/>
    </row>
    <row r="49" spans="2:11" x14ac:dyDescent="0.3">
      <c r="B49" s="32" t="str">
        <f>+'[12]Anexo No. 3 Presupt Gtos MOD'!B50</f>
        <v>Fortalecimiento del beneficio formal</v>
      </c>
      <c r="C49" s="14">
        <f>+'[12]Anexo No. 3 Presupt Gtos MOD'!D50</f>
        <v>924603895</v>
      </c>
      <c r="D49" s="14">
        <f>+'[12]Anexo No. 3 Presupt Gtos MOD'!F50</f>
        <v>103960599</v>
      </c>
      <c r="E49" s="28">
        <f t="shared" si="0"/>
        <v>0.11243798513308231</v>
      </c>
      <c r="F49" s="14">
        <f>+[12]RES!R47</f>
        <v>382263924</v>
      </c>
      <c r="G49" s="29">
        <f t="shared" si="1"/>
        <v>0.41343533816716183</v>
      </c>
      <c r="H49" s="30"/>
    </row>
    <row r="50" spans="2:11" x14ac:dyDescent="0.3">
      <c r="B50" s="32"/>
      <c r="C50" s="21"/>
      <c r="D50" s="21"/>
      <c r="E50" s="28"/>
      <c r="F50" s="21"/>
      <c r="G50" s="29"/>
      <c r="H50" s="30"/>
    </row>
    <row r="51" spans="2:11" s="16" customFormat="1" x14ac:dyDescent="0.3">
      <c r="B51" s="17" t="s">
        <v>19</v>
      </c>
      <c r="C51" s="18">
        <f>SUM(C52)</f>
        <v>8442535286.6000004</v>
      </c>
      <c r="D51" s="18">
        <f>SUM(D52)</f>
        <v>1898853779</v>
      </c>
      <c r="E51" s="19">
        <f t="shared" si="0"/>
        <v>0.22491511311938042</v>
      </c>
      <c r="F51" s="18">
        <f>SUM(F52)</f>
        <v>4091580934</v>
      </c>
      <c r="G51" s="24">
        <f t="shared" si="1"/>
        <v>0.48463889046388242</v>
      </c>
      <c r="H51" s="30"/>
    </row>
    <row r="52" spans="2:11" x14ac:dyDescent="0.3">
      <c r="B52" s="33" t="str">
        <f>+'[12]Anexo No. 3 Presupt Gtos MOD'!B52</f>
        <v>Contraprestación por Administración</v>
      </c>
      <c r="C52" s="14">
        <f>+'[12]Anexo No. 3 Presupt Gtos MOD'!D52</f>
        <v>8442535286.6000004</v>
      </c>
      <c r="D52" s="14">
        <f>+'[12]Anexo No. 3 Presupt Gtos MOD'!F52</f>
        <v>1898853779</v>
      </c>
      <c r="E52" s="34">
        <f t="shared" si="0"/>
        <v>0.22491511311938042</v>
      </c>
      <c r="F52" s="14">
        <f>+[12]RES!R94</f>
        <v>4091580934</v>
      </c>
      <c r="G52" s="35">
        <f t="shared" si="1"/>
        <v>0.48463889046388242</v>
      </c>
      <c r="H52" s="30"/>
    </row>
    <row r="53" spans="2:11" x14ac:dyDescent="0.3">
      <c r="B53" s="36"/>
      <c r="C53" s="21"/>
      <c r="D53" s="21"/>
      <c r="E53" s="28"/>
      <c r="F53" s="21"/>
      <c r="G53" s="29"/>
      <c r="H53" s="30"/>
    </row>
    <row r="54" spans="2:11" s="16" customFormat="1" x14ac:dyDescent="0.3">
      <c r="B54" s="37" t="s">
        <v>20</v>
      </c>
      <c r="C54" s="18">
        <f>+C55+C80</f>
        <v>67309425822</v>
      </c>
      <c r="D54" s="18">
        <f>+D55+D80</f>
        <v>12609681100.234203</v>
      </c>
      <c r="E54" s="19">
        <f t="shared" si="0"/>
        <v>0.18733900855996821</v>
      </c>
      <c r="F54" s="18">
        <f>+F55+F80</f>
        <v>28688198582</v>
      </c>
      <c r="G54" s="18">
        <f t="shared" si="1"/>
        <v>0.42621368748362282</v>
      </c>
      <c r="H54" s="30"/>
    </row>
    <row r="55" spans="2:11" s="16" customFormat="1" ht="24.6" x14ac:dyDescent="0.3">
      <c r="B55" s="38" t="s">
        <v>21</v>
      </c>
      <c r="C55" s="18">
        <f>+C56+C68</f>
        <v>8954477850</v>
      </c>
      <c r="D55" s="18">
        <f>+D56+D68</f>
        <v>1953230393</v>
      </c>
      <c r="E55" s="19">
        <f>+D55/C55</f>
        <v>0.21812889882797576</v>
      </c>
      <c r="F55" s="18">
        <f>+F56+F68</f>
        <v>4055170382</v>
      </c>
      <c r="G55" s="18">
        <f t="shared" si="1"/>
        <v>0.45286508604183995</v>
      </c>
      <c r="H55" s="30"/>
    </row>
    <row r="56" spans="2:11" s="16" customFormat="1" x14ac:dyDescent="0.3">
      <c r="B56" s="39" t="s">
        <v>22</v>
      </c>
      <c r="C56" s="18">
        <f>SUM(C57:C67)</f>
        <v>7861360099</v>
      </c>
      <c r="D56" s="18">
        <f>SUM(D57:D67)</f>
        <v>1754558102</v>
      </c>
      <c r="E56" s="19">
        <f t="shared" si="0"/>
        <v>0.22318760111538302</v>
      </c>
      <c r="F56" s="18">
        <f>SUM(F57:F67)</f>
        <v>3629399533</v>
      </c>
      <c r="G56" s="24">
        <f t="shared" si="1"/>
        <v>0.46167577712941504</v>
      </c>
      <c r="H56" s="30"/>
      <c r="J56" s="25"/>
      <c r="K56" s="25"/>
    </row>
    <row r="57" spans="2:11" x14ac:dyDescent="0.3">
      <c r="B57" s="27" t="s">
        <v>23</v>
      </c>
      <c r="C57" s="14">
        <f>+'[12]Anexo No. 3 Presupt Gtos MOD'!D56</f>
        <v>5292764683</v>
      </c>
      <c r="D57" s="14">
        <f>+'[12]Anexo No. 3 Presupt Gtos MOD'!F56</f>
        <v>1196950760</v>
      </c>
      <c r="E57" s="28">
        <f t="shared" si="0"/>
        <v>0.22614849359249323</v>
      </c>
      <c r="F57" s="14">
        <f>+[12]RES!R55</f>
        <v>2467665668</v>
      </c>
      <c r="G57" s="29">
        <f t="shared" si="1"/>
        <v>0.466233776824799</v>
      </c>
      <c r="H57" s="30"/>
    </row>
    <row r="58" spans="2:11" x14ac:dyDescent="0.3">
      <c r="B58" s="27" t="s">
        <v>24</v>
      </c>
      <c r="C58" s="14">
        <f>+'[12]Anexo No. 3 Presupt Gtos MOD'!D57</f>
        <v>15552000</v>
      </c>
      <c r="D58" s="14">
        <f>+'[12]Anexo No. 3 Presupt Gtos MOD'!F57</f>
        <v>3801600</v>
      </c>
      <c r="E58" s="28">
        <f t="shared" si="0"/>
        <v>0.24444444444444444</v>
      </c>
      <c r="F58" s="14">
        <f>+[12]RES!R56</f>
        <v>7554600</v>
      </c>
      <c r="G58" s="29">
        <f t="shared" si="1"/>
        <v>0.48576388888888888</v>
      </c>
      <c r="H58" s="30"/>
    </row>
    <row r="59" spans="2:11" x14ac:dyDescent="0.3">
      <c r="B59" s="27" t="s">
        <v>25</v>
      </c>
      <c r="C59" s="14">
        <f>+'[12]Anexo No. 3 Presupt Gtos MOD'!D58</f>
        <v>268398035</v>
      </c>
      <c r="D59" s="14">
        <f>+'[12]Anexo No. 3 Presupt Gtos MOD'!F58</f>
        <v>50665286</v>
      </c>
      <c r="E59" s="28">
        <f t="shared" si="0"/>
        <v>0.18876921360471213</v>
      </c>
      <c r="F59" s="14">
        <f>+[12]RES!R57</f>
        <v>107104747</v>
      </c>
      <c r="G59" s="29">
        <f t="shared" si="1"/>
        <v>0.39905190438521654</v>
      </c>
      <c r="H59" s="30"/>
    </row>
    <row r="60" spans="2:11" x14ac:dyDescent="0.3">
      <c r="B60" s="27" t="s">
        <v>26</v>
      </c>
      <c r="C60" s="14">
        <f>+'[12]Anexo No. 3 Presupt Gtos MOD'!D59</f>
        <v>345930057</v>
      </c>
      <c r="D60" s="14">
        <f>+'[12]Anexo No. 3 Presupt Gtos MOD'!F59</f>
        <v>76124669</v>
      </c>
      <c r="E60" s="28">
        <f t="shared" si="0"/>
        <v>0.22005797836757504</v>
      </c>
      <c r="F60" s="14">
        <f>+[12]RES!R58</f>
        <v>159456475</v>
      </c>
      <c r="G60" s="29">
        <f t="shared" si="1"/>
        <v>0.46095004401424416</v>
      </c>
      <c r="H60" s="30"/>
    </row>
    <row r="61" spans="2:11" x14ac:dyDescent="0.3">
      <c r="B61" s="27" t="s">
        <v>27</v>
      </c>
      <c r="C61" s="14">
        <f>+'[12]Anexo No. 3 Presupt Gtos MOD'!D60</f>
        <v>7648824</v>
      </c>
      <c r="D61" s="14">
        <f>+'[12]Anexo No. 3 Presupt Gtos MOD'!F60</f>
        <v>0</v>
      </c>
      <c r="E61" s="28">
        <f t="shared" si="0"/>
        <v>0</v>
      </c>
      <c r="F61" s="14">
        <f>+[12]RES!R59</f>
        <v>2400000</v>
      </c>
      <c r="G61" s="29">
        <f t="shared" si="1"/>
        <v>0.31377372521579788</v>
      </c>
      <c r="H61" s="30"/>
    </row>
    <row r="62" spans="2:11" x14ac:dyDescent="0.3">
      <c r="B62" s="27" t="s">
        <v>28</v>
      </c>
      <c r="C62" s="14">
        <f>+'[12]Anexo No. 3 Presupt Gtos MOD'!D61</f>
        <v>345930057</v>
      </c>
      <c r="D62" s="14">
        <f>+'[12]Anexo No. 3 Presupt Gtos MOD'!F61</f>
        <v>76124669</v>
      </c>
      <c r="E62" s="28">
        <f t="shared" si="0"/>
        <v>0.22005797836757504</v>
      </c>
      <c r="F62" s="14">
        <f>+[12]RES!R60</f>
        <v>159324878</v>
      </c>
      <c r="G62" s="29">
        <f t="shared" si="1"/>
        <v>0.4605696289640423</v>
      </c>
      <c r="H62" s="30"/>
    </row>
    <row r="63" spans="2:11" x14ac:dyDescent="0.3">
      <c r="B63" s="27" t="s">
        <v>29</v>
      </c>
      <c r="C63" s="14">
        <f>+'[12]Anexo No. 3 Presupt Gtos MOD'!D62</f>
        <v>41511618</v>
      </c>
      <c r="D63" s="14">
        <f>+'[12]Anexo No. 3 Presupt Gtos MOD'!F62</f>
        <v>8901376</v>
      </c>
      <c r="E63" s="28">
        <f t="shared" si="0"/>
        <v>0.21443095761769632</v>
      </c>
      <c r="F63" s="14">
        <f>+[12]RES!R61</f>
        <v>18507234</v>
      </c>
      <c r="G63" s="29">
        <f t="shared" si="1"/>
        <v>0.44583263413148577</v>
      </c>
      <c r="H63" s="30"/>
    </row>
    <row r="64" spans="2:11" x14ac:dyDescent="0.3">
      <c r="B64" s="27" t="s">
        <v>30</v>
      </c>
      <c r="C64" s="14">
        <f>+'[12]Anexo No. 3 Presupt Gtos MOD'!D63</f>
        <v>1064837557</v>
      </c>
      <c r="D64" s="14">
        <f>+'[12]Anexo No. 3 Presupt Gtos MOD'!F63</f>
        <v>239456242</v>
      </c>
      <c r="E64" s="28">
        <f t="shared" si="0"/>
        <v>0.22487584179001679</v>
      </c>
      <c r="F64" s="14">
        <f>+[12]RES!R62</f>
        <v>494576731</v>
      </c>
      <c r="G64" s="29">
        <f t="shared" si="1"/>
        <v>0.46446214049153789</v>
      </c>
      <c r="H64" s="30"/>
    </row>
    <row r="65" spans="2:11" x14ac:dyDescent="0.3">
      <c r="B65" s="27" t="s">
        <v>31</v>
      </c>
      <c r="C65" s="14">
        <f>+'[12]Anexo No. 3 Presupt Gtos MOD'!D64</f>
        <v>212794476</v>
      </c>
      <c r="D65" s="14">
        <f>+'[12]Anexo No. 3 Presupt Gtos MOD'!F64</f>
        <v>45566000</v>
      </c>
      <c r="E65" s="28">
        <f t="shared" ref="E65:E136" si="2">+D65/C65</f>
        <v>0.21413149841352086</v>
      </c>
      <c r="F65" s="14">
        <f>+[12]RES!R63</f>
        <v>94573500</v>
      </c>
      <c r="G65" s="29">
        <f t="shared" si="1"/>
        <v>0.44443587905919135</v>
      </c>
      <c r="H65" s="30"/>
    </row>
    <row r="66" spans="2:11" x14ac:dyDescent="0.3">
      <c r="B66" s="27" t="s">
        <v>32</v>
      </c>
      <c r="C66" s="14">
        <f>+'[12]Anexo No. 3 Presupt Gtos MOD'!D65</f>
        <v>159595776</v>
      </c>
      <c r="D66" s="14">
        <f>+'[12]Anexo No. 3 Presupt Gtos MOD'!F65</f>
        <v>34178000</v>
      </c>
      <c r="E66" s="28">
        <f t="shared" si="2"/>
        <v>0.21415353749713276</v>
      </c>
      <c r="F66" s="14">
        <f>+[12]RES!R64</f>
        <v>70937500</v>
      </c>
      <c r="G66" s="29">
        <f t="shared" ref="G66:G129" si="3">+F66/C66</f>
        <v>0.44448231512092151</v>
      </c>
      <c r="H66" s="30"/>
    </row>
    <row r="67" spans="2:11" x14ac:dyDescent="0.3">
      <c r="B67" s="27" t="s">
        <v>33</v>
      </c>
      <c r="C67" s="14">
        <f>+'[12]Anexo No. 3 Presupt Gtos MOD'!D66</f>
        <v>106397016</v>
      </c>
      <c r="D67" s="14">
        <f>+'[12]Anexo No. 3 Presupt Gtos MOD'!F66</f>
        <v>22789500</v>
      </c>
      <c r="E67" s="28">
        <f t="shared" si="2"/>
        <v>0.21419303714307175</v>
      </c>
      <c r="F67" s="14">
        <f>+[12]RES!R65</f>
        <v>47298200</v>
      </c>
      <c r="G67" s="29">
        <f t="shared" si="3"/>
        <v>0.44454442218567486</v>
      </c>
      <c r="H67" s="30"/>
    </row>
    <row r="68" spans="2:11" x14ac:dyDescent="0.3">
      <c r="B68" s="40" t="s">
        <v>34</v>
      </c>
      <c r="C68" s="18">
        <f>SUM(C69:C79)</f>
        <v>1093117751</v>
      </c>
      <c r="D68" s="18">
        <f>SUM(D69:D79)</f>
        <v>198672291</v>
      </c>
      <c r="E68" s="19">
        <f t="shared" si="2"/>
        <v>0.18174829822153349</v>
      </c>
      <c r="F68" s="18">
        <f>SUM(F69:F79)</f>
        <v>425770849</v>
      </c>
      <c r="G68" s="24">
        <f t="shared" si="3"/>
        <v>0.38950135848631007</v>
      </c>
      <c r="H68" s="30"/>
      <c r="J68" s="30"/>
      <c r="K68" s="30"/>
    </row>
    <row r="69" spans="2:11" s="16" customFormat="1" x14ac:dyDescent="0.3">
      <c r="B69" s="27" t="s">
        <v>35</v>
      </c>
      <c r="C69" s="14">
        <f>+'[12]Anexo No. 3 Presupt Gtos MOD'!D68</f>
        <v>32780663</v>
      </c>
      <c r="D69" s="14">
        <f>+'[12]Anexo No. 3 Presupt Gtos MOD'!F68</f>
        <v>4830872</v>
      </c>
      <c r="E69" s="28">
        <f t="shared" si="2"/>
        <v>0.14736956357472086</v>
      </c>
      <c r="F69" s="14">
        <f>+[12]RES!R71</f>
        <v>11696748</v>
      </c>
      <c r="G69" s="29">
        <f t="shared" si="3"/>
        <v>0.35681853048548773</v>
      </c>
      <c r="H69" s="30"/>
    </row>
    <row r="70" spans="2:11" x14ac:dyDescent="0.3">
      <c r="B70" s="27" t="s">
        <v>36</v>
      </c>
      <c r="C70" s="14">
        <f>+'[12]Anexo No. 3 Presupt Gtos MOD'!D69</f>
        <v>5923761</v>
      </c>
      <c r="D70" s="14">
        <f>+'[12]Anexo No. 3 Presupt Gtos MOD'!F69</f>
        <v>354474</v>
      </c>
      <c r="E70" s="28">
        <f t="shared" si="2"/>
        <v>5.9839348684053932E-2</v>
      </c>
      <c r="F70" s="14">
        <f>+[12]RES!R72</f>
        <v>354474</v>
      </c>
      <c r="G70" s="29">
        <f t="shared" si="3"/>
        <v>5.9839348684053932E-2</v>
      </c>
      <c r="H70" s="30"/>
    </row>
    <row r="71" spans="2:11" x14ac:dyDescent="0.3">
      <c r="B71" s="41" t="s">
        <v>37</v>
      </c>
      <c r="C71" s="14">
        <f>+'[12]Anexo No. 3 Presupt Gtos MOD'!D70</f>
        <v>15299200</v>
      </c>
      <c r="D71" s="14">
        <f>+'[12]Anexo No. 3 Presupt Gtos MOD'!F70</f>
        <v>4300000</v>
      </c>
      <c r="E71" s="28">
        <f t="shared" si="2"/>
        <v>0.28106044760510351</v>
      </c>
      <c r="F71" s="14">
        <f>+[12]RES!R73</f>
        <v>4300000</v>
      </c>
      <c r="G71" s="29">
        <f t="shared" si="3"/>
        <v>0.28106044760510351</v>
      </c>
      <c r="H71" s="30"/>
    </row>
    <row r="72" spans="2:11" x14ac:dyDescent="0.3">
      <c r="B72" s="27" t="s">
        <v>38</v>
      </c>
      <c r="C72" s="14">
        <f>+'[12]Anexo No. 3 Presupt Gtos MOD'!D71</f>
        <v>100631067</v>
      </c>
      <c r="D72" s="14">
        <f>+'[12]Anexo No. 3 Presupt Gtos MOD'!F71</f>
        <v>16391560</v>
      </c>
      <c r="E72" s="28">
        <f t="shared" si="2"/>
        <v>0.16288766966964585</v>
      </c>
      <c r="F72" s="14">
        <f>+[12]RES!R74</f>
        <v>36065859</v>
      </c>
      <c r="G72" s="29">
        <f t="shared" si="3"/>
        <v>0.35839686565183693</v>
      </c>
      <c r="H72" s="30"/>
    </row>
    <row r="73" spans="2:11" x14ac:dyDescent="0.3">
      <c r="B73" s="27" t="s">
        <v>39</v>
      </c>
      <c r="C73" s="14">
        <f>+'[12]Anexo No. 3 Presupt Gtos MOD'!D72</f>
        <v>15291592</v>
      </c>
      <c r="D73" s="14">
        <f>+'[12]Anexo No. 3 Presupt Gtos MOD'!F72</f>
        <v>2201715</v>
      </c>
      <c r="E73" s="28">
        <f t="shared" si="2"/>
        <v>0.14398206543831407</v>
      </c>
      <c r="F73" s="14">
        <f>+[12]RES!R75</f>
        <v>4136104</v>
      </c>
      <c r="G73" s="29">
        <f t="shared" si="3"/>
        <v>0.27048223625113721</v>
      </c>
      <c r="H73" s="30"/>
    </row>
    <row r="74" spans="2:11" x14ac:dyDescent="0.3">
      <c r="B74" s="27" t="s">
        <v>40</v>
      </c>
      <c r="C74" s="14">
        <f>+'[12]Anexo No. 3 Presupt Gtos MOD'!D73</f>
        <v>87765223</v>
      </c>
      <c r="D74" s="14">
        <f>+'[12]Anexo No. 3 Presupt Gtos MOD'!F73</f>
        <v>21240621</v>
      </c>
      <c r="E74" s="28">
        <f t="shared" si="2"/>
        <v>0.24201637361532141</v>
      </c>
      <c r="F74" s="14">
        <f>+[12]RES!R76</f>
        <v>38371089</v>
      </c>
      <c r="G74" s="29">
        <f t="shared" si="3"/>
        <v>0.43720152115377181</v>
      </c>
      <c r="H74" s="30"/>
    </row>
    <row r="75" spans="2:11" x14ac:dyDescent="0.3">
      <c r="B75" s="27" t="s">
        <v>41</v>
      </c>
      <c r="C75" s="14">
        <f>+'[12]Anexo No. 3 Presupt Gtos MOD'!D74</f>
        <v>63147490</v>
      </c>
      <c r="D75" s="14">
        <f>+'[12]Anexo No. 3 Presupt Gtos MOD'!F74</f>
        <v>11456933</v>
      </c>
      <c r="E75" s="28">
        <f t="shared" si="2"/>
        <v>0.18143132846610371</v>
      </c>
      <c r="F75" s="14">
        <f>+[12]RES!R77</f>
        <v>20787403</v>
      </c>
      <c r="G75" s="29">
        <f t="shared" si="3"/>
        <v>0.3291881118315233</v>
      </c>
      <c r="H75" s="30"/>
    </row>
    <row r="76" spans="2:11" x14ac:dyDescent="0.3">
      <c r="B76" s="27" t="s">
        <v>42</v>
      </c>
      <c r="C76" s="14">
        <f>+'[12]Anexo No. 3 Presupt Gtos MOD'!D75</f>
        <v>110822000</v>
      </c>
      <c r="D76" s="14">
        <f>+'[12]Anexo No. 3 Presupt Gtos MOD'!F75</f>
        <v>10970793</v>
      </c>
      <c r="E76" s="28">
        <f t="shared" si="2"/>
        <v>9.8994721264730828E-2</v>
      </c>
      <c r="F76" s="14">
        <f>+[12]RES!R78</f>
        <v>30245893</v>
      </c>
      <c r="G76" s="29">
        <f t="shared" si="3"/>
        <v>0.2729231831224847</v>
      </c>
      <c r="H76" s="30"/>
    </row>
    <row r="77" spans="2:11" x14ac:dyDescent="0.3">
      <c r="B77" s="27" t="s">
        <v>43</v>
      </c>
      <c r="C77" s="14">
        <f>+'[12]Anexo No. 3 Presupt Gtos MOD'!D76</f>
        <v>561406441</v>
      </c>
      <c r="D77" s="14">
        <f>+'[12]Anexo No. 3 Presupt Gtos MOD'!F76</f>
        <v>106217873</v>
      </c>
      <c r="E77" s="28">
        <f t="shared" si="2"/>
        <v>0.18919959808583672</v>
      </c>
      <c r="F77" s="14">
        <f>+[12]RES!R79</f>
        <v>237863787</v>
      </c>
      <c r="G77" s="29">
        <f t="shared" si="3"/>
        <v>0.4236926576337588</v>
      </c>
      <c r="H77" s="30"/>
    </row>
    <row r="78" spans="2:11" x14ac:dyDescent="0.3">
      <c r="B78" s="27" t="s">
        <v>44</v>
      </c>
      <c r="C78" s="14">
        <f>+'[12]Anexo No. 3 Presupt Gtos MOD'!D77</f>
        <v>85733623</v>
      </c>
      <c r="D78" s="14">
        <f>+'[12]Anexo No. 3 Presupt Gtos MOD'!F77</f>
        <v>18423944</v>
      </c>
      <c r="E78" s="28">
        <f t="shared" si="2"/>
        <v>0.21489753209193085</v>
      </c>
      <c r="F78" s="14">
        <f>+[12]RES!R80</f>
        <v>37242472</v>
      </c>
      <c r="G78" s="29">
        <f t="shared" si="3"/>
        <v>0.43439750586534759</v>
      </c>
      <c r="H78" s="30"/>
    </row>
    <row r="79" spans="2:11" x14ac:dyDescent="0.3">
      <c r="B79" s="41" t="s">
        <v>45</v>
      </c>
      <c r="C79" s="14">
        <f>+'[12]Anexo No. 3 Presupt Gtos MOD'!D78</f>
        <v>14316691</v>
      </c>
      <c r="D79" s="14">
        <f>+'[12]Anexo No. 3 Presupt Gtos MOD'!F78</f>
        <v>2283506</v>
      </c>
      <c r="E79" s="28">
        <f t="shared" si="2"/>
        <v>0.15949956592623254</v>
      </c>
      <c r="F79" s="14">
        <f>+[12]RES!R81</f>
        <v>4707020</v>
      </c>
      <c r="G79" s="29">
        <f t="shared" si="3"/>
        <v>0.32877848659302628</v>
      </c>
      <c r="H79" s="30"/>
    </row>
    <row r="80" spans="2:11" x14ac:dyDescent="0.3">
      <c r="B80" s="42" t="s">
        <v>46</v>
      </c>
      <c r="C80" s="12">
        <f>+C81+C88+C98+C103+C109+C119+C122</f>
        <v>58354947972</v>
      </c>
      <c r="D80" s="12">
        <f>+D81+D88+D98+D103+D109+D119+D122</f>
        <v>10656450707.234203</v>
      </c>
      <c r="E80" s="19">
        <f t="shared" si="2"/>
        <v>0.18261434681335686</v>
      </c>
      <c r="F80" s="12">
        <f>+F81+F88+F98+F103+F109+F119+F122</f>
        <v>24633028200</v>
      </c>
      <c r="G80" s="31">
        <f t="shared" si="3"/>
        <v>0.42212407098399735</v>
      </c>
      <c r="H80" s="30"/>
      <c r="K80" s="30"/>
    </row>
    <row r="81" spans="2:11" x14ac:dyDescent="0.3">
      <c r="B81" s="43" t="s">
        <v>47</v>
      </c>
      <c r="C81" s="44">
        <f>SUM(C82:C87)</f>
        <v>19001872862</v>
      </c>
      <c r="D81" s="44">
        <f>SUM(D82:D87)</f>
        <v>2837736554</v>
      </c>
      <c r="E81" s="45">
        <f t="shared" si="2"/>
        <v>0.14933983479464877</v>
      </c>
      <c r="F81" s="44">
        <f>SUM(F82:F87)</f>
        <v>6937854893</v>
      </c>
      <c r="G81" s="29">
        <f t="shared" si="3"/>
        <v>0.36511426759802934</v>
      </c>
      <c r="H81" s="30"/>
      <c r="J81" s="30"/>
      <c r="K81" s="30"/>
    </row>
    <row r="82" spans="2:11" x14ac:dyDescent="0.3">
      <c r="B82" s="27" t="s">
        <v>48</v>
      </c>
      <c r="C82" s="14">
        <f>+'[12]Anexo No. 3 Presupt Gtos MOD'!D81</f>
        <v>962928233</v>
      </c>
      <c r="D82" s="14">
        <f>+'[12]Anexo No. 3 Presupt Gtos MOD'!F81</f>
        <v>6000000</v>
      </c>
      <c r="E82" s="28">
        <f t="shared" si="2"/>
        <v>6.2309939561196771E-3</v>
      </c>
      <c r="F82" s="14">
        <f>+[12]MER!AD39</f>
        <v>38180000</v>
      </c>
      <c r="G82" s="29">
        <f t="shared" si="3"/>
        <v>3.9649891540774876E-2</v>
      </c>
      <c r="H82" s="30"/>
    </row>
    <row r="83" spans="2:11" x14ac:dyDescent="0.3">
      <c r="B83" s="27" t="s">
        <v>49</v>
      </c>
      <c r="C83" s="14">
        <f>+'[12]Anexo No. 3 Presupt Gtos MOD'!D82</f>
        <v>9657443041</v>
      </c>
      <c r="D83" s="14">
        <f>+'[12]Anexo No. 3 Presupt Gtos MOD'!F82</f>
        <v>1652899173</v>
      </c>
      <c r="E83" s="34">
        <f t="shared" si="2"/>
        <v>0.17115287824973258</v>
      </c>
      <c r="F83" s="14">
        <f>+[12]MER!AD48</f>
        <v>3487695435</v>
      </c>
      <c r="G83" s="35">
        <f t="shared" si="3"/>
        <v>0.3611406684143238</v>
      </c>
      <c r="H83" s="30"/>
    </row>
    <row r="84" spans="2:11" x14ac:dyDescent="0.3">
      <c r="B84" s="27" t="s">
        <v>50</v>
      </c>
      <c r="C84" s="14">
        <f>+'[12]Anexo No. 3 Presupt Gtos MOD'!D83</f>
        <v>1499888057</v>
      </c>
      <c r="D84" s="14">
        <f>+'[12]Anexo No. 3 Presupt Gtos MOD'!F83</f>
        <v>72388168</v>
      </c>
      <c r="E84" s="28">
        <f t="shared" si="2"/>
        <v>4.8262380423767855E-2</v>
      </c>
      <c r="F84" s="14">
        <f>+[12]MER!AD54</f>
        <v>256533515</v>
      </c>
      <c r="G84" s="29">
        <f t="shared" si="3"/>
        <v>0.17103510745535591</v>
      </c>
      <c r="H84" s="30"/>
    </row>
    <row r="85" spans="2:11" x14ac:dyDescent="0.3">
      <c r="B85" s="27" t="s">
        <v>51</v>
      </c>
      <c r="C85" s="14">
        <f>+'[12]Anexo No. 3 Presupt Gtos MOD'!D84</f>
        <v>5225242598</v>
      </c>
      <c r="D85" s="14">
        <f>+'[12]Anexo No. 3 Presupt Gtos MOD'!F84</f>
        <v>636842240</v>
      </c>
      <c r="E85" s="28">
        <f t="shared" si="2"/>
        <v>0.12187802347086354</v>
      </c>
      <c r="F85" s="14">
        <f>+[12]MER!AD67</f>
        <v>2569315919</v>
      </c>
      <c r="G85" s="29">
        <f t="shared" si="3"/>
        <v>0.49171227379632565</v>
      </c>
      <c r="H85" s="30"/>
    </row>
    <row r="86" spans="2:11" x14ac:dyDescent="0.3">
      <c r="B86" s="27" t="s">
        <v>52</v>
      </c>
      <c r="C86" s="14">
        <f>+'[12]Anexo No. 3 Presupt Gtos MOD'!D85</f>
        <v>1297593238</v>
      </c>
      <c r="D86" s="14">
        <f>+'[12]Anexo No. 3 Presupt Gtos MOD'!F85</f>
        <v>449605800</v>
      </c>
      <c r="E86" s="28">
        <f t="shared" si="2"/>
        <v>0.34649209539114445</v>
      </c>
      <c r="F86" s="14">
        <f>+[12]MER!AD61</f>
        <v>523975440</v>
      </c>
      <c r="G86" s="29">
        <f t="shared" si="3"/>
        <v>0.40380561847533303</v>
      </c>
      <c r="H86" s="30"/>
    </row>
    <row r="87" spans="2:11" x14ac:dyDescent="0.3">
      <c r="B87" s="27" t="s">
        <v>53</v>
      </c>
      <c r="C87" s="14">
        <f>+'[12]Anexo No. 3 Presupt Gtos MOD'!D86</f>
        <v>358777695</v>
      </c>
      <c r="D87" s="14">
        <f>+'[12]Anexo No. 3 Presupt Gtos MOD'!F86</f>
        <v>20001173</v>
      </c>
      <c r="E87" s="28">
        <f t="shared" si="2"/>
        <v>5.5748094931040791E-2</v>
      </c>
      <c r="F87" s="14">
        <f>+[12]MER!AD80</f>
        <v>62154584</v>
      </c>
      <c r="G87" s="29">
        <f t="shared" si="3"/>
        <v>0.17323982194601034</v>
      </c>
      <c r="H87" s="30"/>
    </row>
    <row r="88" spans="2:11" x14ac:dyDescent="0.3">
      <c r="B88" s="43" t="s">
        <v>54</v>
      </c>
      <c r="C88" s="46">
        <f>+C89+C94</f>
        <v>3204092887</v>
      </c>
      <c r="D88" s="46">
        <f>+D89+D94</f>
        <v>542922536</v>
      </c>
      <c r="E88" s="45">
        <f t="shared" si="2"/>
        <v>0.16944656573559566</v>
      </c>
      <c r="F88" s="46">
        <f>+F89+F94</f>
        <v>1155339064</v>
      </c>
      <c r="G88" s="29">
        <f t="shared" si="3"/>
        <v>0.36058226298231533</v>
      </c>
      <c r="H88" s="30"/>
      <c r="J88" s="30"/>
      <c r="K88" s="30"/>
    </row>
    <row r="89" spans="2:11" s="16" customFormat="1" x14ac:dyDescent="0.3">
      <c r="B89" s="43" t="s">
        <v>55</v>
      </c>
      <c r="C89" s="44">
        <f>SUM(C90:C93)</f>
        <v>2426981976</v>
      </c>
      <c r="D89" s="44">
        <f>SUM(D90:D93)</f>
        <v>409596219</v>
      </c>
      <c r="E89" s="45">
        <f t="shared" si="2"/>
        <v>0.168767721825059</v>
      </c>
      <c r="F89" s="44">
        <f>SUM(F90:F93)</f>
        <v>905138201</v>
      </c>
      <c r="G89" s="47">
        <f t="shared" si="3"/>
        <v>0.37294805233444389</v>
      </c>
      <c r="H89" s="30"/>
    </row>
    <row r="90" spans="2:11" x14ac:dyDescent="0.3">
      <c r="B90" s="27" t="s">
        <v>56</v>
      </c>
      <c r="C90" s="14">
        <f>+'[12]Anexo No. 3 Presupt Gtos MOD'!D89</f>
        <v>1780198608</v>
      </c>
      <c r="D90" s="14">
        <f>+'[12]Anexo No. 3 Presupt Gtos MOD'!F89</f>
        <v>374956173</v>
      </c>
      <c r="E90" s="28">
        <f>+D90/C90</f>
        <v>0.21062603426100421</v>
      </c>
      <c r="F90" s="21">
        <f>+[12]TEC!AD41+[12]TEC!AD42</f>
        <v>803889963</v>
      </c>
      <c r="G90" s="29">
        <f t="shared" si="3"/>
        <v>0.45157318929888751</v>
      </c>
      <c r="H90" s="30"/>
    </row>
    <row r="91" spans="2:11" x14ac:dyDescent="0.3">
      <c r="B91" s="27" t="s">
        <v>57</v>
      </c>
      <c r="C91" s="14">
        <f>+'[12]Anexo No. 3 Presupt Gtos MOD'!D90</f>
        <v>142332357</v>
      </c>
      <c r="D91" s="14">
        <f>+'[12]Anexo No. 3 Presupt Gtos MOD'!F90</f>
        <v>19638668</v>
      </c>
      <c r="E91" s="28">
        <f>+D91/C91</f>
        <v>0.13797753661874651</v>
      </c>
      <c r="F91" s="21">
        <f>+[12]TEC!AD43</f>
        <v>52016436</v>
      </c>
      <c r="G91" s="29">
        <f t="shared" si="3"/>
        <v>0.36545756071474317</v>
      </c>
      <c r="H91" s="30"/>
    </row>
    <row r="92" spans="2:11" x14ac:dyDescent="0.3">
      <c r="B92" s="27" t="s">
        <v>58</v>
      </c>
      <c r="C92" s="14">
        <f>+'[12]Anexo No. 3 Presupt Gtos MOD'!D91</f>
        <v>408620713</v>
      </c>
      <c r="D92" s="14">
        <f>+'[12]Anexo No. 3 Presupt Gtos MOD'!F91</f>
        <v>0</v>
      </c>
      <c r="E92" s="28">
        <f>+D92/C92</f>
        <v>0</v>
      </c>
      <c r="F92" s="21">
        <f>+[12]TEC!AD44</f>
        <v>10476787</v>
      </c>
      <c r="G92" s="29">
        <f t="shared" si="3"/>
        <v>2.5639392881192491E-2</v>
      </c>
      <c r="H92" s="30"/>
    </row>
    <row r="93" spans="2:11" x14ac:dyDescent="0.3">
      <c r="B93" s="27" t="s">
        <v>59</v>
      </c>
      <c r="C93" s="14">
        <f>+'[12]Anexo No. 3 Presupt Gtos MOD'!D92</f>
        <v>95830298</v>
      </c>
      <c r="D93" s="14">
        <f>+'[12]Anexo No. 3 Presupt Gtos MOD'!F92</f>
        <v>15001378</v>
      </c>
      <c r="E93" s="28">
        <f>+D93/C93</f>
        <v>0.15654107639318829</v>
      </c>
      <c r="F93" s="21">
        <f>+[12]TEC!AD45</f>
        <v>38755015</v>
      </c>
      <c r="G93" s="29">
        <f t="shared" si="3"/>
        <v>0.40441296551117895</v>
      </c>
      <c r="H93" s="30"/>
    </row>
    <row r="94" spans="2:11" s="16" customFormat="1" x14ac:dyDescent="0.3">
      <c r="B94" s="43" t="s">
        <v>60</v>
      </c>
      <c r="C94" s="44">
        <f>SUM(C95:C97)</f>
        <v>777110911</v>
      </c>
      <c r="D94" s="44">
        <f>SUM(D95:D97)</f>
        <v>133326317</v>
      </c>
      <c r="E94" s="45">
        <f t="shared" si="2"/>
        <v>0.17156665170024873</v>
      </c>
      <c r="F94" s="44">
        <f>SUM(F95:F97)</f>
        <v>250200863</v>
      </c>
      <c r="G94" s="47">
        <f t="shared" si="3"/>
        <v>0.32196287487205283</v>
      </c>
      <c r="H94" s="30"/>
    </row>
    <row r="95" spans="2:11" x14ac:dyDescent="0.3">
      <c r="B95" s="27" t="s">
        <v>61</v>
      </c>
      <c r="C95" s="14">
        <f>+'[12]Anexo No. 3 Presupt Gtos MOD'!D94</f>
        <v>493515341</v>
      </c>
      <c r="D95" s="14">
        <f>+'[12]Anexo No. 3 Presupt Gtos MOD'!F94</f>
        <v>114245969</v>
      </c>
      <c r="E95" s="28">
        <f>+D95/C95</f>
        <v>0.23149426068195922</v>
      </c>
      <c r="F95" s="21">
        <f>+[12]TEC!AD49+[12]TEC!AD50</f>
        <v>198233225</v>
      </c>
      <c r="G95" s="29">
        <f t="shared" si="3"/>
        <v>0.40167591264402053</v>
      </c>
      <c r="H95" s="30"/>
    </row>
    <row r="96" spans="2:11" x14ac:dyDescent="0.3">
      <c r="B96" s="27" t="s">
        <v>62</v>
      </c>
      <c r="C96" s="14">
        <f>+'[12]Anexo No. 3 Presupt Gtos MOD'!D95</f>
        <v>163813762</v>
      </c>
      <c r="D96" s="14">
        <f>+'[12]Anexo No. 3 Presupt Gtos MOD'!F95</f>
        <v>3661640</v>
      </c>
      <c r="E96" s="28">
        <f>+D96/C96</f>
        <v>2.2352456565889744E-2</v>
      </c>
      <c r="F96" s="21">
        <f>+[12]TEC!AD51</f>
        <v>24913160</v>
      </c>
      <c r="G96" s="29">
        <f t="shared" si="3"/>
        <v>0.1520822163891212</v>
      </c>
      <c r="H96" s="30"/>
    </row>
    <row r="97" spans="2:10" x14ac:dyDescent="0.3">
      <c r="B97" s="27" t="s">
        <v>63</v>
      </c>
      <c r="C97" s="14">
        <f>+'[12]Anexo No. 3 Presupt Gtos MOD'!D96</f>
        <v>119781808</v>
      </c>
      <c r="D97" s="14">
        <f>+'[12]Anexo No. 3 Presupt Gtos MOD'!F96</f>
        <v>15418708</v>
      </c>
      <c r="E97" s="28">
        <f t="shared" si="2"/>
        <v>0.12872328659457202</v>
      </c>
      <c r="F97" s="21">
        <f>+[12]TEC!AD52</f>
        <v>27054478</v>
      </c>
      <c r="G97" s="29">
        <f t="shared" si="3"/>
        <v>0.22586466552583678</v>
      </c>
      <c r="H97" s="30"/>
    </row>
    <row r="98" spans="2:10" x14ac:dyDescent="0.3">
      <c r="B98" s="43" t="s">
        <v>64</v>
      </c>
      <c r="C98" s="46">
        <f>+C99+C102</f>
        <v>1380161118</v>
      </c>
      <c r="D98" s="46">
        <f>+D99+D102</f>
        <v>355619173</v>
      </c>
      <c r="E98" s="45">
        <f t="shared" si="2"/>
        <v>0.25766496995316746</v>
      </c>
      <c r="F98" s="46">
        <f>+F99+F102</f>
        <v>656506168</v>
      </c>
      <c r="G98" s="29">
        <f t="shared" si="3"/>
        <v>0.47567357132285187</v>
      </c>
      <c r="H98" s="30"/>
      <c r="J98" s="30"/>
    </row>
    <row r="99" spans="2:10" x14ac:dyDescent="0.3">
      <c r="B99" s="43" t="s">
        <v>65</v>
      </c>
      <c r="C99" s="44">
        <f>+C100+C101</f>
        <v>227322936</v>
      </c>
      <c r="D99" s="44">
        <f>+D100+D101</f>
        <v>33310307</v>
      </c>
      <c r="E99" s="45">
        <f t="shared" si="2"/>
        <v>0.14653297896873899</v>
      </c>
      <c r="F99" s="44">
        <f>+F100+F101</f>
        <v>92892812</v>
      </c>
      <c r="G99" s="29">
        <f t="shared" si="3"/>
        <v>0.408638097125404</v>
      </c>
      <c r="H99" s="30"/>
    </row>
    <row r="100" spans="2:10" x14ac:dyDescent="0.3">
      <c r="B100" s="27" t="s">
        <v>66</v>
      </c>
      <c r="C100" s="14">
        <f>+'[12]Anexo No. 3 Presupt Gtos MOD'!D99</f>
        <v>141830176</v>
      </c>
      <c r="D100" s="14">
        <f>+'[12]Anexo No. 3 Presupt Gtos MOD'!F99</f>
        <v>27275309</v>
      </c>
      <c r="E100" s="28">
        <f t="shared" si="2"/>
        <v>0.1923096323309928</v>
      </c>
      <c r="F100" s="21">
        <f>+[12]ECO!AD40</f>
        <v>58562570</v>
      </c>
      <c r="G100" s="29">
        <f t="shared" si="3"/>
        <v>0.41290627743421821</v>
      </c>
      <c r="H100" s="30"/>
    </row>
    <row r="101" spans="2:10" x14ac:dyDescent="0.3">
      <c r="B101" s="27" t="s">
        <v>67</v>
      </c>
      <c r="C101" s="14">
        <f>+'[12]Anexo No. 3 Presupt Gtos MOD'!D100</f>
        <v>85492760</v>
      </c>
      <c r="D101" s="14">
        <f>+'[12]Anexo No. 3 Presupt Gtos MOD'!F100</f>
        <v>6034998</v>
      </c>
      <c r="E101" s="28">
        <f>+D101/C101</f>
        <v>7.0590749438899855E-2</v>
      </c>
      <c r="F101" s="21">
        <f>+[12]ECO!AD41</f>
        <v>34330242</v>
      </c>
      <c r="G101" s="29">
        <f t="shared" si="3"/>
        <v>0.40155730146038099</v>
      </c>
      <c r="H101" s="30"/>
    </row>
    <row r="102" spans="2:10" x14ac:dyDescent="0.3">
      <c r="B102" s="43" t="s">
        <v>68</v>
      </c>
      <c r="C102" s="44">
        <f>+'[12]Anexo No. 3 Presupt Gtos MOD'!D101</f>
        <v>1152838182</v>
      </c>
      <c r="D102" s="44">
        <f>+'[12]Anexo No. 3 Presupt Gtos MOD'!F101</f>
        <v>322308866</v>
      </c>
      <c r="E102" s="45">
        <f>+D102/C102</f>
        <v>0.27957858356221582</v>
      </c>
      <c r="F102" s="21">
        <f>+[12]ECO!AD42</f>
        <v>563613356</v>
      </c>
      <c r="G102" s="29">
        <f t="shared" si="3"/>
        <v>0.48889199264914701</v>
      </c>
      <c r="H102" s="30"/>
    </row>
    <row r="103" spans="2:10" x14ac:dyDescent="0.3">
      <c r="B103" s="43" t="s">
        <v>69</v>
      </c>
      <c r="C103" s="46">
        <f>SUM(C104:C107)</f>
        <v>22190299455</v>
      </c>
      <c r="D103" s="46">
        <f>SUM(D104:D107)</f>
        <v>5147534444</v>
      </c>
      <c r="E103" s="45">
        <f t="shared" si="2"/>
        <v>0.23197228385487778</v>
      </c>
      <c r="F103" s="46">
        <f>SUM(F104:F107)</f>
        <v>10385670099</v>
      </c>
      <c r="G103" s="29">
        <f t="shared" si="3"/>
        <v>0.46802748741905159</v>
      </c>
      <c r="H103" s="30"/>
      <c r="J103" s="30"/>
    </row>
    <row r="104" spans="2:10" s="16" customFormat="1" x14ac:dyDescent="0.3">
      <c r="B104" s="43" t="s">
        <v>70</v>
      </c>
      <c r="C104" s="44">
        <f>+'[12]Anexo No. 3 Presupt Gtos MOD'!D103</f>
        <v>21066606121</v>
      </c>
      <c r="D104" s="44">
        <f>+'[12]Anexo No. 3 Presupt Gtos MOD'!F103</f>
        <v>4976264018</v>
      </c>
      <c r="E104" s="45">
        <f t="shared" si="2"/>
        <v>0.23621574303036261</v>
      </c>
      <c r="F104" s="46">
        <f>+[12]PPC!AD44</f>
        <v>9830562648</v>
      </c>
      <c r="G104" s="47">
        <f t="shared" si="3"/>
        <v>0.46664197315582401</v>
      </c>
      <c r="H104" s="30"/>
    </row>
    <row r="105" spans="2:10" s="16" customFormat="1" x14ac:dyDescent="0.3">
      <c r="B105" s="43" t="s">
        <v>71</v>
      </c>
      <c r="C105" s="44">
        <f>+'[12]Anexo No. 3 Presupt Gtos MOD'!D104</f>
        <v>225709188</v>
      </c>
      <c r="D105" s="44">
        <f>+'[12]Anexo No. 3 Presupt Gtos MOD'!F104</f>
        <v>119860350</v>
      </c>
      <c r="E105" s="45">
        <f t="shared" si="2"/>
        <v>0.5310388605004418</v>
      </c>
      <c r="F105" s="46">
        <f>+[12]PPC!AD52</f>
        <v>186922128</v>
      </c>
      <c r="G105" s="47">
        <f t="shared" si="3"/>
        <v>0.82815471384354988</v>
      </c>
      <c r="H105" s="30"/>
    </row>
    <row r="106" spans="2:10" s="16" customFormat="1" x14ac:dyDescent="0.3">
      <c r="B106" s="43" t="s">
        <v>72</v>
      </c>
      <c r="C106" s="44">
        <f>+'[12]Anexo No. 3 Presupt Gtos MOD'!D105</f>
        <v>529840624</v>
      </c>
      <c r="D106" s="44">
        <f>+'[12]Anexo No. 3 Presupt Gtos MOD'!F105</f>
        <v>10135185</v>
      </c>
      <c r="E106" s="45">
        <f t="shared" si="2"/>
        <v>1.9128742759445337E-2</v>
      </c>
      <c r="F106" s="46">
        <f>+[12]PPC!AD54</f>
        <v>265646683</v>
      </c>
      <c r="G106" s="47">
        <f t="shared" si="3"/>
        <v>0.50137092357040558</v>
      </c>
      <c r="H106" s="30"/>
    </row>
    <row r="107" spans="2:10" s="16" customFormat="1" x14ac:dyDescent="0.3">
      <c r="B107" s="43" t="s">
        <v>73</v>
      </c>
      <c r="C107" s="44">
        <f>+C108</f>
        <v>368143522</v>
      </c>
      <c r="D107" s="44">
        <f>+D108</f>
        <v>41274891</v>
      </c>
      <c r="E107" s="45">
        <f>+D107/C107</f>
        <v>0.11211630392344646</v>
      </c>
      <c r="F107" s="44">
        <f>+F108</f>
        <v>102538640</v>
      </c>
      <c r="G107" s="47">
        <f t="shared" si="3"/>
        <v>0.27852898087936478</v>
      </c>
      <c r="H107" s="30"/>
    </row>
    <row r="108" spans="2:10" x14ac:dyDescent="0.3">
      <c r="B108" s="27" t="s">
        <v>73</v>
      </c>
      <c r="C108" s="14">
        <f>+'[12]Anexo No. 3 Presupt Gtos MOD'!D107</f>
        <v>368143522</v>
      </c>
      <c r="D108" s="14">
        <f>+'[12]Anexo No. 3 Presupt Gtos MOD'!F107</f>
        <v>41274891</v>
      </c>
      <c r="E108" s="28">
        <f t="shared" si="2"/>
        <v>0.11211630392344646</v>
      </c>
      <c r="F108" s="21">
        <f>+[12]PPC!AD57</f>
        <v>102538640</v>
      </c>
      <c r="G108" s="29">
        <f t="shared" si="3"/>
        <v>0.27852898087936478</v>
      </c>
      <c r="H108" s="30"/>
    </row>
    <row r="109" spans="2:10" s="16" customFormat="1" x14ac:dyDescent="0.3">
      <c r="B109" s="43" t="s">
        <v>74</v>
      </c>
      <c r="C109" s="46">
        <f>+C110+C112+C115</f>
        <v>6186703944</v>
      </c>
      <c r="D109" s="46">
        <f>+D110+D112+D115</f>
        <v>846542547.23420358</v>
      </c>
      <c r="E109" s="45">
        <f t="shared" si="2"/>
        <v>0.13683256139243563</v>
      </c>
      <c r="F109" s="46">
        <f>+F110+F112+F115</f>
        <v>2700296544</v>
      </c>
      <c r="G109" s="47">
        <f t="shared" si="3"/>
        <v>0.43646771664559869</v>
      </c>
      <c r="H109" s="30"/>
      <c r="J109" s="25"/>
    </row>
    <row r="110" spans="2:10" s="16" customFormat="1" x14ac:dyDescent="0.3">
      <c r="B110" s="43" t="s">
        <v>75</v>
      </c>
      <c r="C110" s="44">
        <f>+C111</f>
        <v>1170418649</v>
      </c>
      <c r="D110" s="44">
        <f>+D111</f>
        <v>119000000</v>
      </c>
      <c r="E110" s="45">
        <f t="shared" si="2"/>
        <v>0.10167302110375037</v>
      </c>
      <c r="F110" s="44">
        <f>+F111</f>
        <v>513728001</v>
      </c>
      <c r="G110" s="47">
        <f t="shared" si="3"/>
        <v>0.43892670493496211</v>
      </c>
      <c r="H110" s="30"/>
    </row>
    <row r="111" spans="2:10" s="16" customFormat="1" x14ac:dyDescent="0.3">
      <c r="B111" s="27" t="s">
        <v>76</v>
      </c>
      <c r="C111" s="14">
        <f>+'[12]Anexo No. 3 Presupt Gtos MOD'!D110</f>
        <v>1170418649</v>
      </c>
      <c r="D111" s="14">
        <f>+'[12]Anexo No. 3 Presupt Gtos MOD'!F110</f>
        <v>119000000</v>
      </c>
      <c r="E111" s="28">
        <f t="shared" si="2"/>
        <v>0.10167302110375037</v>
      </c>
      <c r="F111" s="21">
        <f>+[12]TRANSF!AD39</f>
        <v>513728001</v>
      </c>
      <c r="G111" s="29">
        <f t="shared" si="3"/>
        <v>0.43892670493496211</v>
      </c>
      <c r="H111" s="30"/>
    </row>
    <row r="112" spans="2:10" s="16" customFormat="1" x14ac:dyDescent="0.3">
      <c r="B112" s="43" t="s">
        <v>77</v>
      </c>
      <c r="C112" s="44">
        <f>+C113+C114</f>
        <v>1287710704</v>
      </c>
      <c r="D112" s="44">
        <f>+D113+D114</f>
        <v>256765000.23420355</v>
      </c>
      <c r="E112" s="45">
        <f>+D112/C112</f>
        <v>0.19939649444290364</v>
      </c>
      <c r="F112" s="44">
        <f>+F113+F114</f>
        <v>521554314</v>
      </c>
      <c r="G112" s="47">
        <f t="shared" si="3"/>
        <v>0.40502444561492129</v>
      </c>
      <c r="H112" s="30"/>
    </row>
    <row r="113" spans="2:10" s="16" customFormat="1" x14ac:dyDescent="0.3">
      <c r="B113" s="27" t="s">
        <v>78</v>
      </c>
      <c r="C113" s="14">
        <f>+'[12]Anexo No. 3 Presupt Gtos MOD'!D112</f>
        <v>625592240</v>
      </c>
      <c r="D113" s="14">
        <f>+'[12]Anexo No. 3 Presupt Gtos MOD'!F112</f>
        <v>111764999.84416008</v>
      </c>
      <c r="E113" s="28">
        <f>+D113/C113</f>
        <v>0.17865470940649789</v>
      </c>
      <c r="F113" s="21">
        <f>+[12]TRANSF!AD44</f>
        <v>207124348</v>
      </c>
      <c r="G113" s="29">
        <f t="shared" si="3"/>
        <v>0.3310852257374548</v>
      </c>
      <c r="H113" s="30"/>
    </row>
    <row r="114" spans="2:10" s="16" customFormat="1" x14ac:dyDescent="0.3">
      <c r="B114" s="27" t="s">
        <v>79</v>
      </c>
      <c r="C114" s="14">
        <f>+'[12]Anexo No. 3 Presupt Gtos MOD'!D113</f>
        <v>662118464</v>
      </c>
      <c r="D114" s="14">
        <f>+'[12]Anexo No. 3 Presupt Gtos MOD'!F113</f>
        <v>145000000.39004347</v>
      </c>
      <c r="E114" s="28">
        <f>+D114/C114</f>
        <v>0.21899404453104554</v>
      </c>
      <c r="F114" s="21">
        <f>+[12]TRANSF!AD45</f>
        <v>314429966</v>
      </c>
      <c r="G114" s="29">
        <f t="shared" si="3"/>
        <v>0.47488475717843748</v>
      </c>
      <c r="H114" s="30"/>
    </row>
    <row r="115" spans="2:10" s="16" customFormat="1" x14ac:dyDescent="0.3">
      <c r="B115" s="43" t="s">
        <v>80</v>
      </c>
      <c r="C115" s="44">
        <f>+C116+C117+C118</f>
        <v>3728574591</v>
      </c>
      <c r="D115" s="44">
        <f>+D116+D117+D118</f>
        <v>470777547</v>
      </c>
      <c r="E115" s="45">
        <f>+D115/C115</f>
        <v>0.12626207026576822</v>
      </c>
      <c r="F115" s="44">
        <f>+F116+F117+F118</f>
        <v>1665014229</v>
      </c>
      <c r="G115" s="47">
        <f t="shared" si="3"/>
        <v>0.44655516159419112</v>
      </c>
      <c r="H115" s="30"/>
    </row>
    <row r="116" spans="2:10" s="16" customFormat="1" x14ac:dyDescent="0.3">
      <c r="B116" s="27" t="s">
        <v>81</v>
      </c>
      <c r="C116" s="14">
        <f>+'[12]Anexo No. 3 Presupt Gtos MOD'!D115</f>
        <v>3421021943</v>
      </c>
      <c r="D116" s="14">
        <f>+'[12]Anexo No. 3 Presupt Gtos MOD'!F115</f>
        <v>441502323</v>
      </c>
      <c r="E116" s="28">
        <f>+D116/C116</f>
        <v>0.12905568287961139</v>
      </c>
      <c r="F116" s="21">
        <f>+[12]TRANSF!AD47+[12]TRANSF!AD51</f>
        <v>1545309711</v>
      </c>
      <c r="G116" s="29">
        <f t="shared" si="3"/>
        <v>0.45170996759081589</v>
      </c>
      <c r="H116" s="30"/>
    </row>
    <row r="117" spans="2:10" x14ac:dyDescent="0.3">
      <c r="B117" s="27" t="s">
        <v>82</v>
      </c>
      <c r="C117" s="14">
        <f>+'[12]Anexo No. 3 Presupt Gtos MOD'!D116</f>
        <v>72552648</v>
      </c>
      <c r="D117" s="14">
        <f>+'[12]Anexo No. 3 Presupt Gtos MOD'!F116</f>
        <v>0</v>
      </c>
      <c r="E117" s="28">
        <f t="shared" si="2"/>
        <v>0</v>
      </c>
      <c r="F117" s="21">
        <f>+[12]TRANSF!AD56</f>
        <v>18429240</v>
      </c>
      <c r="G117" s="29">
        <f t="shared" si="3"/>
        <v>0.25401195556639089</v>
      </c>
      <c r="H117" s="30"/>
    </row>
    <row r="118" spans="2:10" s="16" customFormat="1" x14ac:dyDescent="0.3">
      <c r="B118" s="48" t="s">
        <v>83</v>
      </c>
      <c r="C118" s="14">
        <f>+'[12]Anexo No. 3 Presupt Gtos MOD'!D117</f>
        <v>235000000</v>
      </c>
      <c r="D118" s="14">
        <f>+'[12]Anexo No. 3 Presupt Gtos MOD'!F117</f>
        <v>29275224</v>
      </c>
      <c r="E118" s="28">
        <f t="shared" si="2"/>
        <v>0.12457542127659574</v>
      </c>
      <c r="F118" s="21">
        <f>+[12]TRANSF!AD57</f>
        <v>101275278</v>
      </c>
      <c r="G118" s="29">
        <f t="shared" si="3"/>
        <v>0.43095862978723404</v>
      </c>
      <c r="H118" s="30"/>
    </row>
    <row r="119" spans="2:10" s="16" customFormat="1" x14ac:dyDescent="0.3">
      <c r="B119" s="43" t="s">
        <v>84</v>
      </c>
      <c r="C119" s="46">
        <f>SUM(C120:C121)</f>
        <v>2682757466</v>
      </c>
      <c r="D119" s="46">
        <f>SUM(D120:D121)</f>
        <v>332121318</v>
      </c>
      <c r="E119" s="45">
        <f t="shared" si="2"/>
        <v>0.12379848801434665</v>
      </c>
      <c r="F119" s="46">
        <f>SUM(F120:F121)</f>
        <v>1215549281</v>
      </c>
      <c r="G119" s="29">
        <f t="shared" si="3"/>
        <v>0.45309697071214861</v>
      </c>
      <c r="H119" s="30"/>
      <c r="J119" s="25"/>
    </row>
    <row r="120" spans="2:10" s="16" customFormat="1" x14ac:dyDescent="0.3">
      <c r="B120" s="27" t="s">
        <v>85</v>
      </c>
      <c r="C120" s="14">
        <f>+'[12]Anexo No. 3 Presupt Gtos MOD'!D119</f>
        <v>1800125866</v>
      </c>
      <c r="D120" s="14">
        <f>+'[12]Anexo No. 3 Presupt Gtos MOD'!F119</f>
        <v>207593470</v>
      </c>
      <c r="E120" s="28">
        <f t="shared" si="2"/>
        <v>0.1153216416256973</v>
      </c>
      <c r="F120" s="21">
        <f>+[12]SAN!AD32</f>
        <v>754988519</v>
      </c>
      <c r="G120" s="29">
        <f t="shared" si="3"/>
        <v>0.41940873872205114</v>
      </c>
      <c r="H120" s="30"/>
    </row>
    <row r="121" spans="2:10" x14ac:dyDescent="0.3">
      <c r="B121" s="27" t="s">
        <v>86</v>
      </c>
      <c r="C121" s="14">
        <f>+'[12]Anexo No. 3 Presupt Gtos MOD'!D120</f>
        <v>882631600</v>
      </c>
      <c r="D121" s="14">
        <f>+'[12]Anexo No. 3 Presupt Gtos MOD'!F120</f>
        <v>124527848</v>
      </c>
      <c r="E121" s="28">
        <f t="shared" si="2"/>
        <v>0.14108700390967194</v>
      </c>
      <c r="F121" s="21">
        <f>+[12]SAN!AD35</f>
        <v>460560762</v>
      </c>
      <c r="G121" s="29">
        <f t="shared" si="3"/>
        <v>0.52180407091701675</v>
      </c>
      <c r="H121" s="30"/>
    </row>
    <row r="122" spans="2:10" x14ac:dyDescent="0.3">
      <c r="B122" s="43" t="s">
        <v>87</v>
      </c>
      <c r="C122" s="46">
        <f>+C123+C126+C130</f>
        <v>3709060240</v>
      </c>
      <c r="D122" s="46">
        <f>+D123+D126+D130</f>
        <v>593974135</v>
      </c>
      <c r="E122" s="45">
        <f t="shared" si="2"/>
        <v>0.16014140956632184</v>
      </c>
      <c r="F122" s="46">
        <f>+F123+F126+F130</f>
        <v>1581812151</v>
      </c>
      <c r="G122" s="29">
        <f t="shared" si="3"/>
        <v>0.42647248862153825</v>
      </c>
      <c r="H122" s="30"/>
      <c r="J122" s="30"/>
    </row>
    <row r="123" spans="2:10" s="16" customFormat="1" x14ac:dyDescent="0.3">
      <c r="B123" s="43" t="s">
        <v>88</v>
      </c>
      <c r="C123" s="44">
        <f>+C124+C125</f>
        <v>2329483966</v>
      </c>
      <c r="D123" s="44">
        <f>+D124+D125</f>
        <v>383577393</v>
      </c>
      <c r="E123" s="45">
        <f t="shared" si="2"/>
        <v>0.16466195887093735</v>
      </c>
      <c r="F123" s="44">
        <f>+F124+F125</f>
        <v>1048653068</v>
      </c>
      <c r="G123" s="47">
        <f t="shared" si="3"/>
        <v>0.4501653942699857</v>
      </c>
      <c r="H123" s="30"/>
    </row>
    <row r="124" spans="2:10" x14ac:dyDescent="0.3">
      <c r="B124" s="27" t="s">
        <v>89</v>
      </c>
      <c r="C124" s="14">
        <f>+'[12]Anexo No. 3 Presupt Gtos MOD'!D123</f>
        <v>719605615</v>
      </c>
      <c r="D124" s="14">
        <f>+'[12]Anexo No. 3 Presupt Gtos MOD'!F123</f>
        <v>172840552</v>
      </c>
      <c r="E124" s="34">
        <f t="shared" si="2"/>
        <v>0.24018788680519121</v>
      </c>
      <c r="F124" s="49">
        <f>+[12]COM!AD42+[12]COM!AD40</f>
        <v>360714738</v>
      </c>
      <c r="G124" s="50">
        <f t="shared" si="3"/>
        <v>0.50126726429170509</v>
      </c>
      <c r="H124" s="30"/>
    </row>
    <row r="125" spans="2:10" x14ac:dyDescent="0.3">
      <c r="B125" s="27" t="s">
        <v>90</v>
      </c>
      <c r="C125" s="14">
        <f>+'[12]Anexo No. 3 Presupt Gtos MOD'!D124</f>
        <v>1609878351</v>
      </c>
      <c r="D125" s="14">
        <f>+'[12]Anexo No. 3 Presupt Gtos MOD'!F124</f>
        <v>210736841</v>
      </c>
      <c r="E125" s="34">
        <f t="shared" si="2"/>
        <v>0.13090233859539616</v>
      </c>
      <c r="F125" s="49">
        <f>+[12]COM!AD41+[12]COM!AD43</f>
        <v>687938330</v>
      </c>
      <c r="G125" s="50">
        <f t="shared" si="3"/>
        <v>0.4273231760478528</v>
      </c>
      <c r="H125" s="30"/>
    </row>
    <row r="126" spans="2:10" s="16" customFormat="1" x14ac:dyDescent="0.3">
      <c r="B126" s="43" t="s">
        <v>91</v>
      </c>
      <c r="C126" s="44">
        <f>+C127+C128+C129</f>
        <v>957897370</v>
      </c>
      <c r="D126" s="44">
        <f>+D127+D128+D129</f>
        <v>163657343</v>
      </c>
      <c r="E126" s="45">
        <f t="shared" si="2"/>
        <v>0.17085060271122782</v>
      </c>
      <c r="F126" s="44">
        <f>+F127+F128+F129</f>
        <v>388628504</v>
      </c>
      <c r="G126" s="47">
        <f t="shared" si="3"/>
        <v>0.40570996034783979</v>
      </c>
      <c r="H126" s="30"/>
    </row>
    <row r="127" spans="2:10" x14ac:dyDescent="0.3">
      <c r="B127" s="27" t="s">
        <v>92</v>
      </c>
      <c r="C127" s="14">
        <f>+'[12]Anexo No. 3 Presupt Gtos MOD'!D126</f>
        <v>835789706</v>
      </c>
      <c r="D127" s="14">
        <f>+'[12]Anexo No. 3 Presupt Gtos MOD'!F126</f>
        <v>149290877</v>
      </c>
      <c r="E127" s="34">
        <f>+D127/C127</f>
        <v>0.17862253618136809</v>
      </c>
      <c r="F127" s="51">
        <f>+[12]COM!AD46+[12]COM!AD45</f>
        <v>351884406</v>
      </c>
      <c r="G127" s="50">
        <f t="shared" si="3"/>
        <v>0.42102026798592801</v>
      </c>
      <c r="H127" s="30"/>
    </row>
    <row r="128" spans="2:10" x14ac:dyDescent="0.3">
      <c r="B128" s="27" t="s">
        <v>93</v>
      </c>
      <c r="C128" s="14">
        <f>+'[12]Anexo No. 3 Presupt Gtos MOD'!D127</f>
        <v>81875664</v>
      </c>
      <c r="D128" s="14">
        <f>+'[12]Anexo No. 3 Presupt Gtos MOD'!F127</f>
        <v>14366466</v>
      </c>
      <c r="E128" s="28">
        <f>+D128/C128</f>
        <v>0.17546686400002814</v>
      </c>
      <c r="F128" s="21">
        <f>+[12]COM!AD47</f>
        <v>36744098</v>
      </c>
      <c r="G128" s="29">
        <f t="shared" si="3"/>
        <v>0.44877923677052561</v>
      </c>
      <c r="H128" s="30"/>
    </row>
    <row r="129" spans="2:8" x14ac:dyDescent="0.3">
      <c r="B129" s="27" t="s">
        <v>94</v>
      </c>
      <c r="C129" s="14">
        <f>+'[12]Anexo No. 3 Presupt Gtos MOD'!D128</f>
        <v>40232000</v>
      </c>
      <c r="D129" s="14">
        <f>+'[12]Anexo No. 3 Presupt Gtos MOD'!F128</f>
        <v>0</v>
      </c>
      <c r="E129" s="34">
        <f>+D129/C129</f>
        <v>0</v>
      </c>
      <c r="F129" s="51">
        <v>0</v>
      </c>
      <c r="G129" s="50">
        <f t="shared" si="3"/>
        <v>0</v>
      </c>
      <c r="H129" s="30"/>
    </row>
    <row r="130" spans="2:8" s="16" customFormat="1" x14ac:dyDescent="0.3">
      <c r="B130" s="43" t="s">
        <v>95</v>
      </c>
      <c r="C130" s="44">
        <f>+C131+C132</f>
        <v>421678904</v>
      </c>
      <c r="D130" s="44">
        <f>+D131+D132</f>
        <v>46739399</v>
      </c>
      <c r="E130" s="45">
        <f>+D130/C130</f>
        <v>0.11084120774512353</v>
      </c>
      <c r="F130" s="44">
        <f>+F131+F132</f>
        <v>144530579</v>
      </c>
      <c r="G130" s="47">
        <f t="shared" ref="G130:G136" si="4">+F130/C130</f>
        <v>0.34275031932828209</v>
      </c>
      <c r="H130" s="30"/>
    </row>
    <row r="131" spans="2:8" x14ac:dyDescent="0.3">
      <c r="B131" s="27" t="s">
        <v>96</v>
      </c>
      <c r="C131" s="14">
        <f>+'[12]Anexo No. 3 Presupt Gtos MOD'!D130</f>
        <v>147088504</v>
      </c>
      <c r="D131" s="14">
        <f>+'[12]Anexo No. 3 Presupt Gtos MOD'!F130</f>
        <v>16938102</v>
      </c>
      <c r="E131" s="34">
        <f t="shared" si="2"/>
        <v>0.11515585201682384</v>
      </c>
      <c r="F131" s="51">
        <f>+[12]COM!AD50+[12]COM!AD51</f>
        <v>68461069</v>
      </c>
      <c r="G131" s="50">
        <f t="shared" si="4"/>
        <v>0.46544133047950503</v>
      </c>
      <c r="H131" s="30"/>
    </row>
    <row r="132" spans="2:8" x14ac:dyDescent="0.3">
      <c r="B132" s="27" t="s">
        <v>97</v>
      </c>
      <c r="C132" s="14">
        <f>+'[12]Anexo No. 3 Presupt Gtos MOD'!D131</f>
        <v>274590400</v>
      </c>
      <c r="D132" s="14">
        <f>+'[12]Anexo No. 3 Presupt Gtos MOD'!F131</f>
        <v>29801297</v>
      </c>
      <c r="E132" s="28">
        <f t="shared" si="2"/>
        <v>0.10853000323390767</v>
      </c>
      <c r="F132" s="21">
        <f>+[12]COM!AD52</f>
        <v>76069510</v>
      </c>
      <c r="G132" s="29">
        <f t="shared" si="4"/>
        <v>0.27702902213624364</v>
      </c>
      <c r="H132" s="30"/>
    </row>
    <row r="133" spans="2:8" x14ac:dyDescent="0.3">
      <c r="B133" s="38" t="s">
        <v>98</v>
      </c>
      <c r="C133" s="18">
        <f>+C16+C54</f>
        <v>80394455541.600006</v>
      </c>
      <c r="D133" s="18">
        <f>+D16+D54</f>
        <v>15447582947.234203</v>
      </c>
      <c r="E133" s="52">
        <f t="shared" si="2"/>
        <v>0.19214736691936263</v>
      </c>
      <c r="F133" s="18">
        <f>+F16+F54</f>
        <v>34725084262</v>
      </c>
      <c r="G133" s="53">
        <f t="shared" si="4"/>
        <v>0.43193381966535677</v>
      </c>
      <c r="H133" s="30"/>
    </row>
    <row r="134" spans="2:8" ht="24.6" x14ac:dyDescent="0.3">
      <c r="B134" s="54" t="s">
        <v>99</v>
      </c>
      <c r="C134" s="51">
        <f>+'[12]Anexo No. 3 Presupt Gtos MOD'!D133</f>
        <v>12740554328.400003</v>
      </c>
      <c r="D134" s="51"/>
      <c r="E134" s="55">
        <f t="shared" si="2"/>
        <v>0</v>
      </c>
      <c r="F134" s="51"/>
      <c r="G134" s="50">
        <f t="shared" si="4"/>
        <v>0</v>
      </c>
      <c r="H134" s="30"/>
    </row>
    <row r="135" spans="2:8" x14ac:dyDescent="0.3">
      <c r="B135" s="54" t="s">
        <v>100</v>
      </c>
      <c r="C135" s="51">
        <f>+'[12]Anexo No. 3 Presupt Gtos MOD'!D134</f>
        <v>23125949936</v>
      </c>
      <c r="D135" s="51"/>
      <c r="E135" s="56">
        <f t="shared" si="2"/>
        <v>0</v>
      </c>
      <c r="F135" s="51"/>
      <c r="G135" s="57">
        <f t="shared" si="4"/>
        <v>0</v>
      </c>
      <c r="H135" s="30"/>
    </row>
    <row r="136" spans="2:8" ht="16.2" thickBot="1" x14ac:dyDescent="0.35">
      <c r="B136" s="58" t="s">
        <v>101</v>
      </c>
      <c r="C136" s="59">
        <f>+C133+C134+C135</f>
        <v>116260959806.00002</v>
      </c>
      <c r="D136" s="59">
        <f>+D133+D134+D135</f>
        <v>15447582947.234203</v>
      </c>
      <c r="E136" s="60">
        <f t="shared" si="2"/>
        <v>0.13286990725873038</v>
      </c>
      <c r="F136" s="59">
        <f>+F133+F134+F135</f>
        <v>34725084262</v>
      </c>
      <c r="G136" s="61">
        <f t="shared" si="4"/>
        <v>0.29868224311879371</v>
      </c>
      <c r="H136" s="30"/>
    </row>
    <row r="137" spans="2:8" x14ac:dyDescent="0.3">
      <c r="F137" s="30"/>
    </row>
    <row r="138" spans="2:8" x14ac:dyDescent="0.3">
      <c r="C138" s="62"/>
      <c r="D138" s="30"/>
      <c r="F138" s="62"/>
    </row>
  </sheetData>
  <mergeCells count="6">
    <mergeCell ref="B13:G13"/>
    <mergeCell ref="B2:G5"/>
    <mergeCell ref="B6:G6"/>
    <mergeCell ref="B7:G7"/>
    <mergeCell ref="C8:D8"/>
    <mergeCell ref="B12:G12"/>
  </mergeCells>
  <pageMargins left="0.7" right="0.7" top="0.75" bottom="0.75" header="0.3" footer="0.3"/>
  <pageSetup scale="27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No. 8 Ejecución Ptal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2026-03-31T17:19:01Z</dcterms:created>
  <dcterms:modified xsi:type="dcterms:W3CDTF">2026-03-31T17:22:28Z</dcterms:modified>
</cp:coreProperties>
</file>