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4\"/>
    </mc:Choice>
  </mc:AlternateContent>
  <xr:revisionPtr revIDLastSave="0" documentId="13_ncr:1_{EC6CD477-F113-4DAA-8738-D7FF3A00E7C3}" xr6:coauthVersionLast="47" xr6:coauthVersionMax="47" xr10:uidLastSave="{00000000-0000-0000-0000-000000000000}"/>
  <bookViews>
    <workbookView xWindow="-108" yWindow="-108" windowWidth="23256" windowHeight="12456" xr2:uid="{B17080E7-8C6B-4E74-B7A4-AC2409B6E0A1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ONTRATOS">#REF!</definedName>
    <definedName name="CUOTAPPC2005">'[3]Anexo 1'!#REF!</definedName>
    <definedName name="CUOTAPPC2013">'[3]Anexo 1'!#REF!</definedName>
    <definedName name="CUOTAPPC203">'[3]Anexo 1'!#REF!</definedName>
    <definedName name="DIAG_PPC">#REF!</definedName>
    <definedName name="DIRECCION">[4]consecutivo!$M$9:$M$13</definedName>
    <definedName name="DISTRIBUIDOR">#REF!</definedName>
    <definedName name="Dólar">#REF!</definedName>
    <definedName name="eeeee">'[3]Ejecución ingresos 2023'!#REF!</definedName>
    <definedName name="EPPC">'[3]Anexo 1'!$C$50</definedName>
    <definedName name="Euro">#REF!</definedName>
    <definedName name="FDGFDG">#REF!</definedName>
    <definedName name="FECHA_DE_RECIBIDO">[5]BASE!$E$3:$E$177</definedName>
    <definedName name="FOMENTO">'[3]Anexo 1'!$C$49</definedName>
    <definedName name="FOMENTOS">'[6]Anexo 1 Minagricultura'!$C$51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Pasajes">#REF!</definedName>
    <definedName name="ppc">'[3]Anexo 1'!$D$11</definedName>
    <definedName name="RESERV_FUTU">#REF!</definedName>
    <definedName name="saldo">'[3]Ejecución ingresos 2023'!#REF!</definedName>
    <definedName name="saldos">'[3]Ejecución ingresos 2023'!#REF!</definedName>
    <definedName name="SUPERA2004">'[3]Anexo 1'!#REF!</definedName>
    <definedName name="SUPERA2005">'[3]Anexo 1'!#REF!</definedName>
    <definedName name="SUPERA2010">'[7]Anexo 1 Minagricultura'!$C$21</definedName>
    <definedName name="SUPERA2012">'[3]Anexo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'[3]Anexo 1'!$D$28</definedName>
    <definedName name="xx">[8]Ingresos!$C$19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'[9]Ingresos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E112" i="1" s="1"/>
  <c r="C111" i="1"/>
  <c r="E111" i="1" s="1"/>
  <c r="D109" i="1"/>
  <c r="C109" i="1"/>
  <c r="D108" i="1"/>
  <c r="C108" i="1"/>
  <c r="D107" i="1"/>
  <c r="C107" i="1"/>
  <c r="D105" i="1"/>
  <c r="C105" i="1"/>
  <c r="D104" i="1"/>
  <c r="C104" i="1"/>
  <c r="D103" i="1"/>
  <c r="C103" i="1"/>
  <c r="D102" i="1"/>
  <c r="C102" i="1"/>
  <c r="C99" i="1" s="1"/>
  <c r="D101" i="1"/>
  <c r="C101" i="1"/>
  <c r="D100" i="1"/>
  <c r="C100" i="1"/>
  <c r="D98" i="1"/>
  <c r="C98" i="1"/>
  <c r="D97" i="1"/>
  <c r="C97" i="1"/>
  <c r="D96" i="1"/>
  <c r="C96" i="1"/>
  <c r="D95" i="1"/>
  <c r="C95" i="1"/>
  <c r="D93" i="1"/>
  <c r="C93" i="1"/>
  <c r="D92" i="1"/>
  <c r="C92" i="1"/>
  <c r="D90" i="1"/>
  <c r="C90" i="1"/>
  <c r="D89" i="1"/>
  <c r="C89" i="1"/>
  <c r="D88" i="1"/>
  <c r="D87" i="1"/>
  <c r="C87" i="1"/>
  <c r="D86" i="1"/>
  <c r="C86" i="1"/>
  <c r="D85" i="1"/>
  <c r="C85" i="1"/>
  <c r="D84" i="1"/>
  <c r="C84" i="1"/>
  <c r="D83" i="1"/>
  <c r="C83" i="1"/>
  <c r="D82" i="1"/>
  <c r="C82" i="1"/>
  <c r="D79" i="1"/>
  <c r="C79" i="1"/>
  <c r="D78" i="1"/>
  <c r="C78" i="1"/>
  <c r="D77" i="1"/>
  <c r="C77" i="1"/>
  <c r="D76" i="1"/>
  <c r="C76" i="1"/>
  <c r="D75" i="1"/>
  <c r="C75" i="1"/>
  <c r="E75" i="1" s="1"/>
  <c r="D74" i="1"/>
  <c r="C74" i="1"/>
  <c r="D73" i="1"/>
  <c r="C73" i="1"/>
  <c r="D72" i="1"/>
  <c r="C72" i="1"/>
  <c r="D71" i="1"/>
  <c r="C71" i="1"/>
  <c r="D70" i="1"/>
  <c r="C70" i="1"/>
  <c r="D69" i="1"/>
  <c r="C69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2" i="1"/>
  <c r="C52" i="1"/>
  <c r="C51" i="1" s="1"/>
  <c r="B52" i="1"/>
  <c r="D49" i="1"/>
  <c r="C49" i="1"/>
  <c r="B49" i="1"/>
  <c r="D48" i="1"/>
  <c r="D47" i="1" s="1"/>
  <c r="C48" i="1"/>
  <c r="B48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E35" i="1" s="1"/>
  <c r="B35" i="1"/>
  <c r="D34" i="1"/>
  <c r="C34" i="1"/>
  <c r="B34" i="1"/>
  <c r="D33" i="1"/>
  <c r="C33" i="1"/>
  <c r="B33" i="1"/>
  <c r="D32" i="1"/>
  <c r="C32" i="1"/>
  <c r="B32" i="1"/>
  <c r="D31" i="1"/>
  <c r="C31" i="1"/>
  <c r="E31" i="1" s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E64" i="1" l="1"/>
  <c r="E27" i="1"/>
  <c r="E23" i="1"/>
  <c r="E52" i="1"/>
  <c r="E26" i="1"/>
  <c r="E100" i="1"/>
  <c r="C91" i="1"/>
  <c r="C88" i="1"/>
  <c r="E88" i="1" s="1"/>
  <c r="E92" i="1"/>
  <c r="D51" i="1"/>
  <c r="E51" i="1" s="1"/>
  <c r="E45" i="1"/>
  <c r="E57" i="1"/>
  <c r="E28" i="1"/>
  <c r="E97" i="1"/>
  <c r="E84" i="1"/>
  <c r="E107" i="1"/>
  <c r="E102" i="1"/>
  <c r="E95" i="1"/>
  <c r="E43" i="1"/>
  <c r="E85" i="1"/>
  <c r="E71" i="1"/>
  <c r="E79" i="1"/>
  <c r="D18" i="1"/>
  <c r="D17" i="1" s="1"/>
  <c r="E19" i="1"/>
  <c r="C18" i="1"/>
  <c r="E22" i="1"/>
  <c r="E90" i="1"/>
  <c r="E65" i="1"/>
  <c r="E41" i="1"/>
  <c r="E67" i="1"/>
  <c r="E77" i="1"/>
  <c r="E76" i="1"/>
  <c r="E96" i="1"/>
  <c r="C30" i="1"/>
  <c r="E62" i="1"/>
  <c r="C68" i="1"/>
  <c r="C94" i="1"/>
  <c r="E105" i="1"/>
  <c r="E47" i="1"/>
  <c r="C56" i="1"/>
  <c r="C55" i="1" s="1"/>
  <c r="E61" i="1"/>
  <c r="D30" i="1"/>
  <c r="D94" i="1"/>
  <c r="E87" i="1"/>
  <c r="E70" i="1"/>
  <c r="E63" i="1"/>
  <c r="C81" i="1"/>
  <c r="E89" i="1"/>
  <c r="C47" i="1"/>
  <c r="E78" i="1"/>
  <c r="E39" i="1"/>
  <c r="E44" i="1"/>
  <c r="E72" i="1"/>
  <c r="D81" i="1"/>
  <c r="D99" i="1"/>
  <c r="E99" i="1" s="1"/>
  <c r="E69" i="1"/>
  <c r="E38" i="1"/>
  <c r="D106" i="1"/>
  <c r="E34" i="1"/>
  <c r="E73" i="1"/>
  <c r="E83" i="1"/>
  <c r="C106" i="1"/>
  <c r="E25" i="1"/>
  <c r="E49" i="1"/>
  <c r="D56" i="1"/>
  <c r="E42" i="1"/>
  <c r="E37" i="1"/>
  <c r="E104" i="1"/>
  <c r="E74" i="1"/>
  <c r="E36" i="1"/>
  <c r="E103" i="1"/>
  <c r="E21" i="1"/>
  <c r="E33" i="1"/>
  <c r="E101" i="1"/>
  <c r="E86" i="1"/>
  <c r="E40" i="1"/>
  <c r="E58" i="1"/>
  <c r="E24" i="1"/>
  <c r="E29" i="1"/>
  <c r="E46" i="1"/>
  <c r="E59" i="1"/>
  <c r="E66" i="1"/>
  <c r="E82" i="1"/>
  <c r="E98" i="1"/>
  <c r="E32" i="1"/>
  <c r="E109" i="1"/>
  <c r="E60" i="1"/>
  <c r="E108" i="1"/>
  <c r="D68" i="1"/>
  <c r="E20" i="1"/>
  <c r="E48" i="1"/>
  <c r="E93" i="1"/>
  <c r="D91" i="1"/>
  <c r="E91" i="1" s="1"/>
  <c r="E18" i="1" l="1"/>
  <c r="C17" i="1"/>
  <c r="C16" i="1" s="1"/>
  <c r="C80" i="1"/>
  <c r="E30" i="1"/>
  <c r="C54" i="1"/>
  <c r="C110" i="1" s="1"/>
  <c r="C113" i="1" s="1"/>
  <c r="C115" i="1" s="1"/>
  <c r="D80" i="1"/>
  <c r="E80" i="1" s="1"/>
  <c r="E56" i="1"/>
  <c r="E94" i="1"/>
  <c r="E68" i="1"/>
  <c r="E81" i="1"/>
  <c r="E106" i="1"/>
  <c r="D55" i="1"/>
  <c r="E17" i="1"/>
  <c r="D16" i="1"/>
  <c r="E16" i="1" l="1"/>
  <c r="D54" i="1"/>
  <c r="E54" i="1" s="1"/>
  <c r="E55" i="1"/>
  <c r="D110" i="1" l="1"/>
  <c r="D113" i="1" l="1"/>
  <c r="E113" i="1" s="1"/>
  <c r="E110" i="1"/>
</calcChain>
</file>

<file path=xl/sharedStrings.xml><?xml version="1.0" encoding="utf-8"?>
<sst xmlns="http://schemas.openxmlformats.org/spreadsheetml/2006/main" count="78" uniqueCount="78">
  <si>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</si>
  <si>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</si>
  <si>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</si>
  <si>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</si>
  <si>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</si>
  <si>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</si>
  <si>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</si>
  <si>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</si>
  <si>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</si>
  <si>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</si>
  <si>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</si>
  <si>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</si>
  <si>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GASTOS DE FUNCIONAMIENTO</t>
  </si>
  <si>
    <t>GASTOS DE ADMINISTRACIÓN</t>
  </si>
  <si>
    <t>SERVICIOS PERSONALES (*)</t>
  </si>
  <si>
    <t>ADQUSICIÓN DE BIENES Y SERVICIOS (GASTOS GENERALES)  (*)</t>
  </si>
  <si>
    <t>GASTOS ADMINISTRATIVOS DE RECAUDO</t>
  </si>
  <si>
    <t>CONTRAPRESTACIÓN POR ADMINISTRACIÓN</t>
  </si>
  <si>
    <t>GASTOS DE INVERSIÓN</t>
  </si>
  <si>
    <t>GASTOS DE INVERSIÓN EJECUTADOS DIRECTAMENTE POR LA ADMINISTRACIÓN</t>
  </si>
  <si>
    <t>SERVICIOS PERSONALES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</si>
  <si>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</si>
  <si>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</si>
  <si>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</si>
  <si>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</si>
  <si>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</si>
  <si>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</si>
  <si>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</si>
  <si>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</si>
  <si>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</si>
  <si>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</si>
  <si>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</si>
  <si>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ADQUSICIÓN DE BIENES Y SERVICIOS (GASTOS GENERALES)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</si>
  <si>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</si>
  <si>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</si>
  <si>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</si>
  <si>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</si>
  <si>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</si>
  <si>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 xml:space="preserve">Mantenimiento </t>
  </si>
  <si>
    <t>Seguros,impuestos y gastos legales</t>
  </si>
  <si>
    <t>Comisiones y gastos bancarios</t>
  </si>
  <si>
    <t>Gastos de viaje</t>
  </si>
  <si>
    <t>Servicios públicos</t>
  </si>
  <si>
    <t>Arriendos</t>
  </si>
  <si>
    <t xml:space="preserve">PROGRAMAS Y PROYECTOS </t>
  </si>
  <si>
    <t>TOTAL ÁREA MERCADEO</t>
  </si>
  <si>
    <t>Investigación de mercados</t>
  </si>
  <si>
    <t>Campaña de fomento al consumo</t>
  </si>
  <si>
    <t>Plataforma de Contenidos Digitales</t>
  </si>
  <si>
    <t>Marketing relacional</t>
  </si>
  <si>
    <t>Marca y Marketing</t>
  </si>
  <si>
    <t>Comunicación Integral</t>
  </si>
  <si>
    <t>TOTAL ÁREA TÉCNICA</t>
  </si>
  <si>
    <t>Inocuidad en Producción primaria - IPP</t>
  </si>
  <si>
    <t>Sostenibilidad Ambiental y Responsabilidad Social Empresarial</t>
  </si>
  <si>
    <t>TOTAL ÁREA ECONÓMICA</t>
  </si>
  <si>
    <t>Fortalecimiento institucional</t>
  </si>
  <si>
    <t>Sistemas de información de mercados</t>
  </si>
  <si>
    <t>TOTAL ÁREA EPPC</t>
  </si>
  <si>
    <t>Vacunación e identificación de porcinos</t>
  </si>
  <si>
    <t>Capacitación y divulgación</t>
  </si>
  <si>
    <t xml:space="preserve">Vigilancia epidemiológica </t>
  </si>
  <si>
    <t>Administración de la base de datos</t>
  </si>
  <si>
    <t>TOTAL ÁREA INVESTIGACION</t>
  </si>
  <si>
    <t>Investigación y desarrollo</t>
  </si>
  <si>
    <t>Transferencia de técnologia</t>
  </si>
  <si>
    <t>Diagnostico</t>
  </si>
  <si>
    <t>TOTAL ÁREA SANIDAD</t>
  </si>
  <si>
    <t>Gestión Sanitaria</t>
  </si>
  <si>
    <t>Programa Nacional Para la Cerificación del estatus sanitario</t>
  </si>
  <si>
    <t>TOTAL ÁREA COMERCIALIZACIÓN</t>
  </si>
  <si>
    <t>Comercialización Nacional Y Sustitución De Importaciones</t>
  </si>
  <si>
    <t>Gestión en Transformación</t>
  </si>
  <si>
    <t>Comercio Exterior</t>
  </si>
  <si>
    <t>TOTAL GASTOS DE FUNCIONAMIENTO, CUOTA ADMON E INVERSIÓN</t>
  </si>
  <si>
    <t>RESERVA PARA FUTUROS GASTOS DE FUNCIONAMIENTO  E INVERSIÓN</t>
  </si>
  <si>
    <t>TOTAL FONDOS DE EMERGENCIA FNP Y EPPC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</si>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</sst>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9" fontId="0" fillId="0" borderId="0" xfId="1" applyFont="1"/>
    <xf numFmtId="0" fontId="3" fillId="0" borderId="6" xfId="0" applyFont="1" applyBorder="1"/>
    <xf numFmtId="0" fontId="3" fillId="0" borderId="7" xfId="0" applyFont="1" applyBorder="1"/>
    <xf numFmtId="0" fontId="4" fillId="0" borderId="0" xfId="0" applyFont="1"/>
    <xf numFmtId="0" fontId="7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16" fontId="5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4" fillId="2" borderId="0" xfId="0" applyFont="1" applyFill="1"/>
    <xf numFmtId="0" fontId="11" fillId="3" borderId="8" xfId="0" applyFont="1" applyFill="1" applyBorder="1" applyAlignment="1">
      <alignment horizontal="center" vertical="center" wrapText="1"/>
    </xf>
    <xf numFmtId="164" fontId="11" fillId="3" borderId="9" xfId="3" applyFont="1" applyFill="1" applyBorder="1" applyAlignment="1">
      <alignment vertical="center" wrapText="1"/>
    </xf>
    <xf numFmtId="10" fontId="11" fillId="3" borderId="9" xfId="1" applyNumberFormat="1" applyFont="1" applyFill="1" applyBorder="1" applyAlignment="1">
      <alignment horizontal="center" vertical="center" wrapText="1"/>
    </xf>
    <xf numFmtId="164" fontId="12" fillId="0" borderId="9" xfId="3" applyFont="1" applyBorder="1" applyAlignment="1">
      <alignment vertical="center" wrapText="1"/>
    </xf>
    <xf numFmtId="0" fontId="2" fillId="0" borderId="0" xfId="0" applyFont="1"/>
    <xf numFmtId="0" fontId="11" fillId="3" borderId="10" xfId="0" applyFont="1" applyFill="1" applyBorder="1"/>
    <xf numFmtId="164" fontId="11" fillId="3" borderId="9" xfId="3" applyFont="1" applyFill="1" applyBorder="1"/>
    <xf numFmtId="10" fontId="11" fillId="3" borderId="9" xfId="1" applyNumberFormat="1" applyFont="1" applyFill="1" applyBorder="1" applyAlignment="1">
      <alignment horizontal="center"/>
    </xf>
    <xf numFmtId="0" fontId="11" fillId="0" borderId="10" xfId="0" applyFont="1" applyBorder="1"/>
    <xf numFmtId="164" fontId="12" fillId="0" borderId="9" xfId="3" applyFont="1" applyBorder="1"/>
    <xf numFmtId="9" fontId="11" fillId="2" borderId="9" xfId="1" applyFont="1" applyFill="1" applyBorder="1" applyAlignment="1">
      <alignment horizontal="center" vertical="center" wrapText="1"/>
    </xf>
    <xf numFmtId="0" fontId="13" fillId="0" borderId="10" xfId="2" applyFont="1" applyBorder="1" applyAlignment="1">
      <alignment vertical="center" wrapText="1"/>
    </xf>
    <xf numFmtId="10" fontId="12" fillId="0" borderId="9" xfId="1" applyNumberFormat="1" applyFont="1" applyBorder="1" applyAlignment="1">
      <alignment horizontal="center"/>
    </xf>
    <xf numFmtId="0" fontId="12" fillId="2" borderId="10" xfId="0" applyFont="1" applyFill="1" applyBorder="1"/>
    <xf numFmtId="0" fontId="12" fillId="0" borderId="10" xfId="0" applyFont="1" applyBorder="1"/>
    <xf numFmtId="10" fontId="12" fillId="0" borderId="9" xfId="1" applyNumberFormat="1" applyFont="1" applyFill="1" applyBorder="1" applyAlignment="1">
      <alignment horizontal="center"/>
    </xf>
    <xf numFmtId="0" fontId="11" fillId="2" borderId="10" xfId="0" applyFont="1" applyFill="1" applyBorder="1"/>
    <xf numFmtId="0" fontId="14" fillId="3" borderId="10" xfId="0" applyFont="1" applyFill="1" applyBorder="1" applyAlignment="1">
      <alignment wrapText="1"/>
    </xf>
    <xf numFmtId="0" fontId="11" fillId="3" borderId="10" xfId="0" applyFont="1" applyFill="1" applyBorder="1" applyAlignment="1">
      <alignment wrapText="1"/>
    </xf>
    <xf numFmtId="0" fontId="15" fillId="3" borderId="10" xfId="2" applyFont="1" applyFill="1" applyBorder="1" applyAlignment="1">
      <alignment vertical="center" wrapText="1"/>
    </xf>
    <xf numFmtId="0" fontId="16" fillId="3" borderId="10" xfId="2" applyFont="1" applyFill="1" applyBorder="1" applyAlignment="1">
      <alignment vertical="center" wrapText="1"/>
    </xf>
    <xf numFmtId="0" fontId="13" fillId="2" borderId="10" xfId="2" applyFont="1" applyFill="1" applyBorder="1" applyAlignment="1">
      <alignment vertical="center" wrapText="1"/>
    </xf>
    <xf numFmtId="0" fontId="17" fillId="3" borderId="10" xfId="2" applyFont="1" applyFill="1" applyBorder="1" applyAlignment="1">
      <alignment vertical="center" wrapText="1"/>
    </xf>
    <xf numFmtId="0" fontId="17" fillId="0" borderId="10" xfId="2" applyFont="1" applyBorder="1" applyAlignment="1">
      <alignment vertical="center" wrapText="1"/>
    </xf>
    <xf numFmtId="164" fontId="11" fillId="0" borderId="9" xfId="3" applyFont="1" applyBorder="1" applyAlignment="1">
      <alignment vertical="center" wrapText="1"/>
    </xf>
    <xf numFmtId="10" fontId="11" fillId="0" borderId="9" xfId="1" applyNumberFormat="1" applyFont="1" applyBorder="1" applyAlignment="1">
      <alignment horizontal="center"/>
    </xf>
    <xf numFmtId="164" fontId="11" fillId="0" borderId="9" xfId="3" applyFont="1" applyBorder="1"/>
    <xf numFmtId="164" fontId="11" fillId="0" borderId="9" xfId="3" applyFont="1" applyFill="1" applyBorder="1"/>
    <xf numFmtId="10" fontId="2" fillId="3" borderId="9" xfId="1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wrapText="1"/>
    </xf>
    <xf numFmtId="10" fontId="11" fillId="0" borderId="9" xfId="1" applyNumberFormat="1" applyFont="1" applyFill="1" applyBorder="1" applyAlignment="1">
      <alignment horizontal="center"/>
    </xf>
    <xf numFmtId="10" fontId="2" fillId="0" borderId="9" xfId="1" applyNumberFormat="1" applyFont="1" applyFill="1" applyBorder="1" applyAlignment="1">
      <alignment horizontal="center"/>
    </xf>
    <xf numFmtId="0" fontId="18" fillId="3" borderId="11" xfId="0" applyFont="1" applyFill="1" applyBorder="1" applyAlignment="1">
      <alignment wrapText="1"/>
    </xf>
    <xf numFmtId="164" fontId="11" fillId="3" borderId="12" xfId="3" applyFont="1" applyFill="1" applyBorder="1"/>
    <xf numFmtId="10" fontId="2" fillId="3" borderId="12" xfId="1" applyNumberFormat="1" applyFont="1" applyFill="1" applyBorder="1" applyAlignment="1">
      <alignment horizontal="center"/>
    </xf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</cellXfs>
  <cellStyles count="4">
    <cellStyle name="Millares 2" xfId="3" xr:uid="{F7044A0D-0516-48F3-95BD-85BE25915FBB}"/>
    <cellStyle name="Normal" xfId="0" builtinId="0"/>
    <cellStyle name="Normal 2 2" xfId="2" xr:uid="{1FCB8CE6-ECE9-47F2-93DB-00CCD87886A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C10EB2-3C13-4135-A6E9-DB4BDDB8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21431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104775</xdr:colOff>
      <xdr:row>0</xdr:row>
      <xdr:rowOff>190500</xdr:rowOff>
    </xdr:from>
    <xdr:to>
      <xdr:col>6</xdr:col>
      <xdr:colOff>38075</xdr:colOff>
      <xdr:row>5</xdr:row>
      <xdr:rowOff>137832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18544-E580-440B-86A7-7570F7CE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8295" y="190500"/>
          <a:ext cx="718160" cy="884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Definitivos/Anexo%20Acuerdo%2006%202024.xlsx" TargetMode="External"/><Relationship Id="rId2" Type="http://schemas.openxmlformats.org/officeDocument/2006/relationships/externalLinkPath" Target="file:///Y:\A&#241;o%202024\Acuerdos%20presupuestales%202024\Definitivos\Anexo%20Acuerdo%2006%202024.xlsx" TargetMode="External"/><Relationship Id="rId1" Type="http://schemas.openxmlformats.org/officeDocument/2006/relationships/externalLinkPath" Target="/A&#241;o%202024/Acuerdos%20presupuestales%202024/Definitivos/Anexo%20Acuerdo%2006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"/>
      <sheetName val="Anexo No. 4 Regionaliz Proyect"/>
      <sheetName val="Anexo 5 Planta y Equipo de trab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Funcionamiento"/>
      <sheetName val="Mercadeo"/>
      <sheetName val="Técnica"/>
      <sheetName val="Económica"/>
      <sheetName val="EPPC"/>
      <sheetName val="Investigación y trans"/>
      <sheetName val="Sanidad"/>
      <sheetName val="Comercialización"/>
    </sheetNames>
    <sheetDataSet>
      <sheetData sheetId="0"/>
      <sheetData sheetId="1"/>
      <sheetData sheetId="2"/>
      <sheetData sheetId="3">
        <row r="20">
          <cell r="B20" t="str">
            <v>Sueldos</v>
          </cell>
          <cell r="D20">
            <v>971497806.00000012</v>
          </cell>
          <cell r="F20">
            <v>211876256</v>
          </cell>
        </row>
        <row r="21">
          <cell r="B21" t="str">
            <v>Auxilio de transporte</v>
          </cell>
          <cell r="D21">
            <v>1944000</v>
          </cell>
          <cell r="F21">
            <v>459000</v>
          </cell>
        </row>
        <row r="22">
          <cell r="B22" t="str">
            <v>Vacaciones</v>
          </cell>
          <cell r="D22">
            <v>45318967</v>
          </cell>
          <cell r="F22">
            <v>8358978</v>
          </cell>
        </row>
        <row r="23">
          <cell r="B23" t="str">
            <v>Prima legal</v>
          </cell>
          <cell r="D23">
            <v>75531613</v>
          </cell>
          <cell r="F23">
            <v>16756243</v>
          </cell>
        </row>
        <row r="24">
          <cell r="B24" t="str">
            <v xml:space="preserve">Dotación y suministro </v>
          </cell>
          <cell r="D24">
            <v>956103</v>
          </cell>
          <cell r="F24">
            <v>0</v>
          </cell>
        </row>
        <row r="25">
          <cell r="B25" t="str">
            <v>Cesantías</v>
          </cell>
          <cell r="D25">
            <v>75531613</v>
          </cell>
          <cell r="F25">
            <v>16756243</v>
          </cell>
        </row>
        <row r="26">
          <cell r="B26" t="str">
            <v>Intereses de cesantías</v>
          </cell>
          <cell r="D26">
            <v>9063794</v>
          </cell>
          <cell r="F26">
            <v>2010736</v>
          </cell>
        </row>
        <row r="27">
          <cell r="B27" t="str">
            <v>Seguros y/o fondos privados</v>
          </cell>
          <cell r="D27">
            <v>203814955</v>
          </cell>
          <cell r="F27">
            <v>44657845</v>
          </cell>
        </row>
        <row r="28">
          <cell r="B28" t="str">
            <v>Caja de compensación</v>
          </cell>
          <cell r="D28">
            <v>38589264</v>
          </cell>
          <cell r="F28">
            <v>8060400</v>
          </cell>
        </row>
        <row r="29">
          <cell r="B29" t="str">
            <v>Aportes ICBF</v>
          </cell>
          <cell r="D29">
            <v>28941912.000000004</v>
          </cell>
          <cell r="F29">
            <v>6046300</v>
          </cell>
        </row>
        <row r="30">
          <cell r="B30" t="str">
            <v>Aportes SENA</v>
          </cell>
          <cell r="D30">
            <v>19294584</v>
          </cell>
          <cell r="F30">
            <v>4031000</v>
          </cell>
        </row>
        <row r="32">
          <cell r="B32" t="str">
            <v>Muebles, equipos de oficina y software</v>
          </cell>
          <cell r="D32">
            <v>643099766</v>
          </cell>
          <cell r="F32">
            <v>154682704</v>
          </cell>
        </row>
        <row r="33">
          <cell r="B33" t="str">
            <v>Impresos y publicaciones</v>
          </cell>
          <cell r="D33">
            <v>33476354</v>
          </cell>
          <cell r="F33">
            <v>18048613</v>
          </cell>
        </row>
        <row r="34">
          <cell r="B34" t="str">
            <v>Materiales y suministros</v>
          </cell>
          <cell r="D34">
            <v>34014243</v>
          </cell>
          <cell r="F34">
            <v>11999732</v>
          </cell>
        </row>
        <row r="35">
          <cell r="B35" t="str">
            <v>Correo</v>
          </cell>
          <cell r="D35">
            <v>80606945</v>
          </cell>
          <cell r="F35">
            <v>23372090</v>
          </cell>
        </row>
        <row r="36">
          <cell r="B36" t="str">
            <v>Transportes, fletes y acarreos</v>
          </cell>
          <cell r="D36">
            <v>7575308</v>
          </cell>
          <cell r="F36">
            <v>1392800</v>
          </cell>
        </row>
        <row r="37">
          <cell r="B37" t="str">
            <v>Honorarios</v>
          </cell>
          <cell r="D37">
            <v>206566881</v>
          </cell>
          <cell r="F37">
            <v>47988170</v>
          </cell>
        </row>
        <row r="38">
          <cell r="B38" t="str">
            <v xml:space="preserve">Capacitación </v>
          </cell>
          <cell r="D38">
            <v>35621093</v>
          </cell>
          <cell r="F38">
            <v>35621093</v>
          </cell>
        </row>
        <row r="39">
          <cell r="B39" t="str">
            <v xml:space="preserve">Mantenimiento </v>
          </cell>
          <cell r="D39">
            <v>26471185</v>
          </cell>
          <cell r="F39">
            <v>1666304</v>
          </cell>
        </row>
        <row r="40">
          <cell r="B40" t="str">
            <v>Seguros, impuestos y gastos legales</v>
          </cell>
          <cell r="D40">
            <v>22952032</v>
          </cell>
          <cell r="F40">
            <v>3900000</v>
          </cell>
        </row>
        <row r="41">
          <cell r="B41" t="str">
            <v>Comisiones y gastos bancarios</v>
          </cell>
          <cell r="D41">
            <v>195775029</v>
          </cell>
          <cell r="F41">
            <v>33097700</v>
          </cell>
        </row>
        <row r="42">
          <cell r="B42" t="str">
            <v>Gastos de viaje</v>
          </cell>
          <cell r="D42">
            <v>30680688</v>
          </cell>
          <cell r="F42">
            <v>4199844</v>
          </cell>
        </row>
        <row r="43">
          <cell r="B43" t="str">
            <v>Aseo, vigilancia y cafetería</v>
          </cell>
          <cell r="D43">
            <v>18874081</v>
          </cell>
          <cell r="F43">
            <v>3750000</v>
          </cell>
        </row>
        <row r="44">
          <cell r="B44" t="str">
            <v>Servicios públicos</v>
          </cell>
          <cell r="D44">
            <v>60687126</v>
          </cell>
          <cell r="F44">
            <v>11202093</v>
          </cell>
        </row>
        <row r="45">
          <cell r="B45" t="str">
            <v>Arriendos</v>
          </cell>
          <cell r="D45">
            <v>18317350</v>
          </cell>
          <cell r="F45">
            <v>3698964</v>
          </cell>
        </row>
        <row r="46">
          <cell r="B46" t="str">
            <v>Cuota auditaje CGR</v>
          </cell>
          <cell r="D46">
            <v>157739557</v>
          </cell>
          <cell r="F46">
            <v>0</v>
          </cell>
        </row>
        <row r="47">
          <cell r="B47" t="str">
            <v>Gastos comisión de fomento</v>
          </cell>
          <cell r="D47">
            <v>31074404</v>
          </cell>
          <cell r="F47">
            <v>6829240</v>
          </cell>
        </row>
        <row r="49">
          <cell r="B49" t="str">
            <v>Control al recaudo</v>
          </cell>
          <cell r="D49">
            <v>643873885</v>
          </cell>
          <cell r="F49">
            <v>154625121</v>
          </cell>
        </row>
        <row r="50">
          <cell r="B50" t="str">
            <v>Fortalecimiento del beneficio formal</v>
          </cell>
          <cell r="D50">
            <v>924603895</v>
          </cell>
          <cell r="F50">
            <v>103960599</v>
          </cell>
        </row>
        <row r="52">
          <cell r="B52" t="str">
            <v>Contraprestación por Administración</v>
          </cell>
          <cell r="D52">
            <v>8442535286.3999996</v>
          </cell>
          <cell r="F52">
            <v>1898853779</v>
          </cell>
        </row>
        <row r="56">
          <cell r="D56">
            <v>5292764683</v>
          </cell>
          <cell r="F56">
            <v>1196950760</v>
          </cell>
        </row>
        <row r="57">
          <cell r="D57">
            <v>15552000</v>
          </cell>
          <cell r="F57">
            <v>3801600</v>
          </cell>
        </row>
        <row r="58">
          <cell r="D58">
            <v>268398035</v>
          </cell>
          <cell r="F58">
            <v>50665286</v>
          </cell>
        </row>
        <row r="59">
          <cell r="D59">
            <v>345930057</v>
          </cell>
          <cell r="F59">
            <v>76124669</v>
          </cell>
        </row>
        <row r="60">
          <cell r="D60">
            <v>7648824</v>
          </cell>
          <cell r="F60">
            <v>0</v>
          </cell>
        </row>
        <row r="61">
          <cell r="D61">
            <v>345930057</v>
          </cell>
          <cell r="F61">
            <v>76124669</v>
          </cell>
        </row>
        <row r="62">
          <cell r="D62">
            <v>41511618</v>
          </cell>
          <cell r="F62">
            <v>8901376</v>
          </cell>
        </row>
        <row r="63">
          <cell r="D63">
            <v>1064837557</v>
          </cell>
          <cell r="F63">
            <v>239456242</v>
          </cell>
        </row>
        <row r="64">
          <cell r="D64">
            <v>212794476</v>
          </cell>
          <cell r="F64">
            <v>45566000</v>
          </cell>
        </row>
        <row r="65">
          <cell r="D65">
            <v>159595776</v>
          </cell>
          <cell r="F65">
            <v>34178000</v>
          </cell>
        </row>
        <row r="66">
          <cell r="D66">
            <v>106397016</v>
          </cell>
          <cell r="F66">
            <v>22789500</v>
          </cell>
        </row>
        <row r="68">
          <cell r="D68">
            <v>32780663</v>
          </cell>
          <cell r="F68">
            <v>4830872</v>
          </cell>
        </row>
        <row r="69">
          <cell r="D69">
            <v>5923761</v>
          </cell>
          <cell r="F69">
            <v>354474</v>
          </cell>
        </row>
        <row r="70">
          <cell r="D70">
            <v>15299200</v>
          </cell>
          <cell r="F70">
            <v>4300000</v>
          </cell>
        </row>
        <row r="71">
          <cell r="D71">
            <v>100631067</v>
          </cell>
          <cell r="F71">
            <v>16391560</v>
          </cell>
        </row>
        <row r="72">
          <cell r="D72">
            <v>15291592</v>
          </cell>
          <cell r="F72">
            <v>2201715</v>
          </cell>
        </row>
        <row r="73">
          <cell r="D73">
            <v>87765223</v>
          </cell>
          <cell r="F73">
            <v>21240621</v>
          </cell>
        </row>
        <row r="74">
          <cell r="D74">
            <v>63147490</v>
          </cell>
          <cell r="F74">
            <v>11456933</v>
          </cell>
        </row>
        <row r="75">
          <cell r="D75">
            <v>110822000</v>
          </cell>
          <cell r="F75">
            <v>10970793</v>
          </cell>
        </row>
        <row r="76">
          <cell r="D76">
            <v>561406441</v>
          </cell>
          <cell r="F76">
            <v>106217873</v>
          </cell>
        </row>
        <row r="77">
          <cell r="D77">
            <v>85733623</v>
          </cell>
          <cell r="F77">
            <v>18423944</v>
          </cell>
        </row>
        <row r="78">
          <cell r="D78">
            <v>14316691</v>
          </cell>
          <cell r="F78">
            <v>2283506</v>
          </cell>
        </row>
        <row r="81">
          <cell r="D81">
            <v>962928233</v>
          </cell>
          <cell r="F81">
            <v>6000000</v>
          </cell>
        </row>
        <row r="82">
          <cell r="D82">
            <v>9657443041</v>
          </cell>
          <cell r="F82">
            <v>1652899173</v>
          </cell>
        </row>
        <row r="83">
          <cell r="D83">
            <v>1499888057</v>
          </cell>
          <cell r="F83">
            <v>72388168</v>
          </cell>
        </row>
        <row r="84">
          <cell r="D84">
            <v>5225242598</v>
          </cell>
          <cell r="F84">
            <v>636842240</v>
          </cell>
        </row>
        <row r="85">
          <cell r="D85">
            <v>1297593238</v>
          </cell>
          <cell r="F85">
            <v>449605800</v>
          </cell>
        </row>
        <row r="86">
          <cell r="D86">
            <v>358777695</v>
          </cell>
          <cell r="F86">
            <v>20001173</v>
          </cell>
        </row>
        <row r="88">
          <cell r="D88">
            <v>2426981976</v>
          </cell>
          <cell r="F88">
            <v>409596219</v>
          </cell>
        </row>
        <row r="89">
          <cell r="D89">
            <v>777110911</v>
          </cell>
          <cell r="F89">
            <v>133326317</v>
          </cell>
        </row>
        <row r="91">
          <cell r="D91">
            <v>227322936</v>
          </cell>
          <cell r="F91">
            <v>33310307</v>
          </cell>
        </row>
        <row r="92">
          <cell r="D92">
            <v>1152838182</v>
          </cell>
          <cell r="F92">
            <v>322308866</v>
          </cell>
        </row>
        <row r="94">
          <cell r="D94">
            <v>21066606120.998398</v>
          </cell>
          <cell r="F94">
            <v>4976264018</v>
          </cell>
        </row>
        <row r="95">
          <cell r="D95">
            <v>225709188</v>
          </cell>
          <cell r="F95">
            <v>119860350</v>
          </cell>
        </row>
        <row r="96">
          <cell r="D96">
            <v>529840624</v>
          </cell>
          <cell r="F96">
            <v>10135185</v>
          </cell>
        </row>
        <row r="97">
          <cell r="D97">
            <v>368143522</v>
          </cell>
          <cell r="F97">
            <v>41274891</v>
          </cell>
        </row>
        <row r="99">
          <cell r="D99">
            <v>1170418649</v>
          </cell>
          <cell r="F99">
            <v>119000000</v>
          </cell>
        </row>
        <row r="100">
          <cell r="D100">
            <v>1287710704.0027618</v>
          </cell>
          <cell r="F100">
            <v>256670776</v>
          </cell>
        </row>
        <row r="101">
          <cell r="D101">
            <v>3728574591</v>
          </cell>
          <cell r="F101">
            <v>470777547</v>
          </cell>
        </row>
        <row r="103">
          <cell r="D103">
            <v>1800125866</v>
          </cell>
          <cell r="F103">
            <v>207593470</v>
          </cell>
        </row>
        <row r="104">
          <cell r="D104">
            <v>882631600</v>
          </cell>
          <cell r="F104">
            <v>124527848</v>
          </cell>
        </row>
        <row r="106">
          <cell r="D106">
            <v>2329483966</v>
          </cell>
          <cell r="F106">
            <v>383577393</v>
          </cell>
        </row>
        <row r="107">
          <cell r="D107">
            <v>957897370</v>
          </cell>
          <cell r="F107">
            <v>163657343</v>
          </cell>
        </row>
        <row r="108">
          <cell r="D108">
            <v>421678904</v>
          </cell>
          <cell r="F108">
            <v>46739399</v>
          </cell>
        </row>
        <row r="110">
          <cell r="D110">
            <v>12740554328.400003</v>
          </cell>
        </row>
        <row r="111">
          <cell r="D111">
            <v>23125949936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 refreshError="1"/>
      <sheetData sheetId="1" refreshError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3">
          <cell r="V13">
            <v>260534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8F69-2E06-4E46-9AD2-AFE070C1CF9D}">
  <sheetPr>
    <tabColor rgb="FFFFC000"/>
    <pageSetUpPr fitToPage="1"/>
  </sheetPr>
  <dimension ref="B1:E115"/>
  <sheetViews>
    <sheetView showGridLines="0" tabSelected="1" zoomScale="85" zoomScaleNormal="85" workbookViewId="0">
      <pane xSplit="2" ySplit="14" topLeftCell="C15" activePane="bottomRight" state="frozen"/>
      <selection activeCell="I23" sqref="I23"/>
      <selection pane="topRight" activeCell="I23" sqref="I23"/>
      <selection pane="bottomLeft" activeCell="I23" sqref="I23"/>
      <selection pane="bottomRight" activeCell="B10" sqref="B10"/>
    </sheetView>
  </sheetViews>
  <sheetFormatPr baseColWidth="10" defaultColWidth="11.44140625" defaultRowHeight="14.4" x14ac:dyDescent="0.3"/>
  <cols>
    <col min="2" max="2" width="60.6640625" customWidth="1"/>
    <col min="3" max="3" width="21.44140625" bestFit="1" customWidth="1"/>
    <col min="4" max="4" width="23.6640625" customWidth="1"/>
    <col min="5" max="5" width="18.109375" style="1" customWidth="1"/>
    <col min="8" max="8" width="16.88671875" bestFit="1" customWidth="1"/>
    <col min="9" max="9" width="13.109375" bestFit="1" customWidth="1"/>
  </cols>
  <sheetData>
    <row r="1" spans="2:5" ht="15" thickBot="1" x14ac:dyDescent="0.35"/>
    <row r="2" spans="2:5" ht="15" customHeight="1" x14ac:dyDescent="0.3">
      <c r="B2" s="49" t="s">
        <v>0</v>
      </c>
      <c r="C2" s="50"/>
      <c r="D2" s="50"/>
      <c r="E2" s="50"/>
    </row>
    <row r="3" spans="2:5" x14ac:dyDescent="0.3">
      <c r="B3" s="51"/>
      <c r="C3" s="52"/>
      <c r="D3" s="52"/>
      <c r="E3" s="52"/>
    </row>
    <row r="4" spans="2:5" x14ac:dyDescent="0.3">
      <c r="B4" s="51"/>
      <c r="C4" s="52"/>
      <c r="D4" s="52"/>
      <c r="E4" s="52"/>
    </row>
    <row r="5" spans="2:5" ht="15" thickBot="1" x14ac:dyDescent="0.35">
      <c r="B5" s="53"/>
      <c r="C5" s="54"/>
      <c r="D5" s="54"/>
      <c r="E5" s="54"/>
    </row>
    <row r="6" spans="2:5" s="4" customFormat="1" ht="15.75" customHeight="1" thickBot="1" x14ac:dyDescent="0.35">
      <c r="B6" s="2" t="s">
        <v>1</v>
      </c>
      <c r="C6" s="3"/>
      <c r="D6" s="3"/>
      <c r="E6" s="3"/>
    </row>
    <row r="7" spans="2:5" s="4" customFormat="1" x14ac:dyDescent="0.3">
      <c r="B7" s="55"/>
      <c r="C7" s="55"/>
      <c r="D7" s="55"/>
      <c r="E7" s="55"/>
    </row>
    <row r="8" spans="2:5" s="4" customFormat="1" ht="12.75" customHeight="1" x14ac:dyDescent="0.3">
      <c r="B8" s="5" t="s">
        <v>2</v>
      </c>
      <c r="C8" s="56" t="s">
        <v>3</v>
      </c>
      <c r="D8" s="56"/>
      <c r="E8" s="56"/>
    </row>
    <row r="9" spans="2:5" s="4" customFormat="1" x14ac:dyDescent="0.3">
      <c r="B9" s="7" t="s">
        <v>4</v>
      </c>
      <c r="C9" s="6">
        <v>2024</v>
      </c>
      <c r="D9" s="6"/>
      <c r="E9" s="8"/>
    </row>
    <row r="10" spans="2:5" s="4" customFormat="1" ht="13.8" x14ac:dyDescent="0.3">
      <c r="B10" s="9" t="s">
        <v>5</v>
      </c>
      <c r="C10" s="10">
        <v>45412</v>
      </c>
      <c r="D10" s="6"/>
      <c r="E10" s="11"/>
    </row>
    <row r="11" spans="2:5" s="4" customFormat="1" ht="13.8" x14ac:dyDescent="0.3">
      <c r="D11" s="12"/>
    </row>
    <row r="12" spans="2:5" s="4" customFormat="1" x14ac:dyDescent="0.3">
      <c r="B12" s="57" t="s">
        <v>6</v>
      </c>
      <c r="C12" s="57"/>
      <c r="D12" s="57"/>
      <c r="E12" s="57"/>
    </row>
    <row r="13" spans="2:5" ht="12" customHeight="1" thickBot="1" x14ac:dyDescent="0.35">
      <c r="B13" s="58" t="s">
        <v>7</v>
      </c>
      <c r="C13" s="58"/>
      <c r="D13" s="58"/>
      <c r="E13" s="58"/>
    </row>
    <row r="14" spans="2:5" ht="36.75" customHeight="1" x14ac:dyDescent="0.3">
      <c r="B14" s="13" t="s">
        <v>8</v>
      </c>
      <c r="C14" s="13" t="s">
        <v>9</v>
      </c>
      <c r="D14" s="13" t="s">
        <v>10</v>
      </c>
      <c r="E14" s="13" t="s">
        <v>11</v>
      </c>
    </row>
    <row r="15" spans="2:5" ht="15.75" customHeight="1" x14ac:dyDescent="0.3">
      <c r="B15" s="21"/>
      <c r="C15" s="22"/>
      <c r="D15" s="22"/>
      <c r="E15" s="23"/>
    </row>
    <row r="16" spans="2:5" x14ac:dyDescent="0.3">
      <c r="B16" s="18" t="s">
        <v>12</v>
      </c>
      <c r="C16" s="19">
        <f>+C17+C51</f>
        <v>13085029719.4</v>
      </c>
      <c r="D16" s="19">
        <f>+D17+D51</f>
        <v>2837901847</v>
      </c>
      <c r="E16" s="15">
        <f t="shared" ref="E16:E64" si="0">+D16/C16</f>
        <v>0.21688157442947933</v>
      </c>
    </row>
    <row r="17" spans="2:5" x14ac:dyDescent="0.3">
      <c r="B17" s="18" t="s">
        <v>13</v>
      </c>
      <c r="C17" s="19">
        <f>+C18+C30+C47</f>
        <v>4642494433</v>
      </c>
      <c r="D17" s="19">
        <f>+D18+D30+D47</f>
        <v>939048068</v>
      </c>
      <c r="E17" s="15">
        <f t="shared" si="0"/>
        <v>0.2022723088960568</v>
      </c>
    </row>
    <row r="18" spans="2:5" s="17" customFormat="1" x14ac:dyDescent="0.3">
      <c r="B18" s="18" t="s">
        <v>14</v>
      </c>
      <c r="C18" s="14">
        <f>SUM(C19:C29)</f>
        <v>1470484611</v>
      </c>
      <c r="D18" s="14">
        <f>SUM(D19:D29)</f>
        <v>319013001</v>
      </c>
      <c r="E18" s="20">
        <f t="shared" si="0"/>
        <v>0.2169441275438142</v>
      </c>
    </row>
    <row r="19" spans="2:5" x14ac:dyDescent="0.3">
      <c r="B19" s="24" t="str">
        <f>+'[10]Anexo No. 3 Presupt Gtos'!B20</f>
        <v>Sueldos</v>
      </c>
      <c r="C19" s="16">
        <f>+'[10]Anexo No. 3 Presupt Gtos'!D20</f>
        <v>971497806.00000012</v>
      </c>
      <c r="D19" s="16">
        <f>+'[10]Anexo No. 3 Presupt Gtos'!F20</f>
        <v>211876256</v>
      </c>
      <c r="E19" s="25">
        <f t="shared" si="0"/>
        <v>0.21809236695280809</v>
      </c>
    </row>
    <row r="20" spans="2:5" x14ac:dyDescent="0.3">
      <c r="B20" s="24" t="str">
        <f>+'[10]Anexo No. 3 Presupt Gtos'!B21</f>
        <v>Auxilio de transporte</v>
      </c>
      <c r="C20" s="16">
        <f>+'[10]Anexo No. 3 Presupt Gtos'!D21</f>
        <v>1944000</v>
      </c>
      <c r="D20" s="16">
        <f>+'[10]Anexo No. 3 Presupt Gtos'!F21</f>
        <v>459000</v>
      </c>
      <c r="E20" s="25">
        <f t="shared" si="0"/>
        <v>0.2361111111111111</v>
      </c>
    </row>
    <row r="21" spans="2:5" x14ac:dyDescent="0.3">
      <c r="B21" s="24" t="str">
        <f>+'[10]Anexo No. 3 Presupt Gtos'!B22</f>
        <v>Vacaciones</v>
      </c>
      <c r="C21" s="16">
        <f>+'[10]Anexo No. 3 Presupt Gtos'!D22</f>
        <v>45318967</v>
      </c>
      <c r="D21" s="16">
        <f>+'[10]Anexo No. 3 Presupt Gtos'!F22</f>
        <v>8358978</v>
      </c>
      <c r="E21" s="25">
        <f t="shared" si="0"/>
        <v>0.18444767286950736</v>
      </c>
    </row>
    <row r="22" spans="2:5" x14ac:dyDescent="0.3">
      <c r="B22" s="24" t="str">
        <f>+'[10]Anexo No. 3 Presupt Gtos'!B23</f>
        <v>Prima legal</v>
      </c>
      <c r="C22" s="16">
        <f>+'[10]Anexo No. 3 Presupt Gtos'!D23</f>
        <v>75531613</v>
      </c>
      <c r="D22" s="16">
        <f>+'[10]Anexo No. 3 Presupt Gtos'!F23</f>
        <v>16756243</v>
      </c>
      <c r="E22" s="25">
        <f t="shared" si="0"/>
        <v>0.22184410387210982</v>
      </c>
    </row>
    <row r="23" spans="2:5" x14ac:dyDescent="0.3">
      <c r="B23" s="24" t="str">
        <f>+'[10]Anexo No. 3 Presupt Gtos'!B24</f>
        <v xml:space="preserve">Dotación y suministro </v>
      </c>
      <c r="C23" s="16">
        <f>+'[10]Anexo No. 3 Presupt Gtos'!D24</f>
        <v>956103</v>
      </c>
      <c r="D23" s="16">
        <f>+'[10]Anexo No. 3 Presupt Gtos'!F24</f>
        <v>0</v>
      </c>
      <c r="E23" s="25">
        <f t="shared" si="0"/>
        <v>0</v>
      </c>
    </row>
    <row r="24" spans="2:5" x14ac:dyDescent="0.3">
      <c r="B24" s="24" t="str">
        <f>+'[10]Anexo No. 3 Presupt Gtos'!B25</f>
        <v>Cesantías</v>
      </c>
      <c r="C24" s="16">
        <f>+'[10]Anexo No. 3 Presupt Gtos'!D25</f>
        <v>75531613</v>
      </c>
      <c r="D24" s="16">
        <f>+'[10]Anexo No. 3 Presupt Gtos'!F25</f>
        <v>16756243</v>
      </c>
      <c r="E24" s="25">
        <f t="shared" si="0"/>
        <v>0.22184410387210982</v>
      </c>
    </row>
    <row r="25" spans="2:5" x14ac:dyDescent="0.3">
      <c r="B25" s="24" t="str">
        <f>+'[10]Anexo No. 3 Presupt Gtos'!B26</f>
        <v>Intereses de cesantías</v>
      </c>
      <c r="C25" s="16">
        <f>+'[10]Anexo No. 3 Presupt Gtos'!D26</f>
        <v>9063794</v>
      </c>
      <c r="D25" s="16">
        <f>+'[10]Anexo No. 3 Presupt Gtos'!F26</f>
        <v>2010736</v>
      </c>
      <c r="E25" s="25">
        <f t="shared" si="0"/>
        <v>0.22184264117211844</v>
      </c>
    </row>
    <row r="26" spans="2:5" x14ac:dyDescent="0.3">
      <c r="B26" s="24" t="str">
        <f>+'[10]Anexo No. 3 Presupt Gtos'!B27</f>
        <v>Seguros y/o fondos privados</v>
      </c>
      <c r="C26" s="16">
        <f>+'[10]Anexo No. 3 Presupt Gtos'!D27</f>
        <v>203814955</v>
      </c>
      <c r="D26" s="16">
        <f>+'[10]Anexo No. 3 Presupt Gtos'!F27</f>
        <v>44657845</v>
      </c>
      <c r="E26" s="25">
        <f t="shared" si="0"/>
        <v>0.21910975570953564</v>
      </c>
    </row>
    <row r="27" spans="2:5" x14ac:dyDescent="0.3">
      <c r="B27" s="24" t="str">
        <f>+'[10]Anexo No. 3 Presupt Gtos'!B28</f>
        <v>Caja de compensación</v>
      </c>
      <c r="C27" s="16">
        <f>+'[10]Anexo No. 3 Presupt Gtos'!D28</f>
        <v>38589264</v>
      </c>
      <c r="D27" s="16">
        <f>+'[10]Anexo No. 3 Presupt Gtos'!F28</f>
        <v>8060400</v>
      </c>
      <c r="E27" s="25">
        <f t="shared" si="0"/>
        <v>0.20887674872472303</v>
      </c>
    </row>
    <row r="28" spans="2:5" x14ac:dyDescent="0.3">
      <c r="B28" s="24" t="str">
        <f>+'[10]Anexo No. 3 Presupt Gtos'!B29</f>
        <v>Aportes ICBF</v>
      </c>
      <c r="C28" s="16">
        <f>+'[10]Anexo No. 3 Presupt Gtos'!D29</f>
        <v>28941912.000000004</v>
      </c>
      <c r="D28" s="16">
        <f>+'[10]Anexo No. 3 Presupt Gtos'!F29</f>
        <v>6046300</v>
      </c>
      <c r="E28" s="25">
        <f t="shared" si="0"/>
        <v>0.20891156050781992</v>
      </c>
    </row>
    <row r="29" spans="2:5" x14ac:dyDescent="0.3">
      <c r="B29" s="24" t="str">
        <f>+'[10]Anexo No. 3 Presupt Gtos'!B30</f>
        <v>Aportes SENA</v>
      </c>
      <c r="C29" s="16">
        <f>+'[10]Anexo No. 3 Presupt Gtos'!D30</f>
        <v>19294584</v>
      </c>
      <c r="D29" s="16">
        <f>+'[10]Anexo No. 3 Presupt Gtos'!F30</f>
        <v>4031000</v>
      </c>
      <c r="E29" s="25">
        <f t="shared" si="0"/>
        <v>0.20891873076921483</v>
      </c>
    </row>
    <row r="30" spans="2:5" s="17" customFormat="1" x14ac:dyDescent="0.3">
      <c r="B30" s="18" t="s">
        <v>15</v>
      </c>
      <c r="C30" s="19">
        <f>SUM(C31:C46)</f>
        <v>1603532042</v>
      </c>
      <c r="D30" s="19">
        <f>SUM(D31:D46)</f>
        <v>361449347</v>
      </c>
      <c r="E30" s="20">
        <f t="shared" si="0"/>
        <v>0.22540824725222422</v>
      </c>
    </row>
    <row r="31" spans="2:5" x14ac:dyDescent="0.3">
      <c r="B31" s="24" t="str">
        <f>+'[10]Anexo No. 3 Presupt Gtos'!B32</f>
        <v>Muebles, equipos de oficina y software</v>
      </c>
      <c r="C31" s="16">
        <f>+'[10]Anexo No. 3 Presupt Gtos'!D32</f>
        <v>643099766</v>
      </c>
      <c r="D31" s="16">
        <f>+'[10]Anexo No. 3 Presupt Gtos'!F32</f>
        <v>154682704</v>
      </c>
      <c r="E31" s="25">
        <f t="shared" si="0"/>
        <v>0.24052676144186314</v>
      </c>
    </row>
    <row r="32" spans="2:5" x14ac:dyDescent="0.3">
      <c r="B32" s="24" t="str">
        <f>+'[10]Anexo No. 3 Presupt Gtos'!B33</f>
        <v>Impresos y publicaciones</v>
      </c>
      <c r="C32" s="16">
        <f>+'[10]Anexo No. 3 Presupt Gtos'!D33</f>
        <v>33476354</v>
      </c>
      <c r="D32" s="16">
        <f>+'[10]Anexo No. 3 Presupt Gtos'!F33</f>
        <v>18048613</v>
      </c>
      <c r="E32" s="25">
        <f t="shared" si="0"/>
        <v>0.53914512315170282</v>
      </c>
    </row>
    <row r="33" spans="2:5" x14ac:dyDescent="0.3">
      <c r="B33" s="24" t="str">
        <f>+'[10]Anexo No. 3 Presupt Gtos'!B34</f>
        <v>Materiales y suministros</v>
      </c>
      <c r="C33" s="16">
        <f>+'[10]Anexo No. 3 Presupt Gtos'!D34</f>
        <v>34014243</v>
      </c>
      <c r="D33" s="16">
        <f>+'[10]Anexo No. 3 Presupt Gtos'!F34</f>
        <v>11999732</v>
      </c>
      <c r="E33" s="25">
        <f t="shared" si="0"/>
        <v>0.35278550811787873</v>
      </c>
    </row>
    <row r="34" spans="2:5" x14ac:dyDescent="0.3">
      <c r="B34" s="24" t="str">
        <f>+'[10]Anexo No. 3 Presupt Gtos'!B35</f>
        <v>Correo</v>
      </c>
      <c r="C34" s="16">
        <f>+'[10]Anexo No. 3 Presupt Gtos'!D35</f>
        <v>80606945</v>
      </c>
      <c r="D34" s="16">
        <f>+'[10]Anexo No. 3 Presupt Gtos'!F35</f>
        <v>23372090</v>
      </c>
      <c r="E34" s="25">
        <f t="shared" si="0"/>
        <v>0.28995131871081331</v>
      </c>
    </row>
    <row r="35" spans="2:5" x14ac:dyDescent="0.3">
      <c r="B35" s="24" t="str">
        <f>+'[10]Anexo No. 3 Presupt Gtos'!B36</f>
        <v>Transportes, fletes y acarreos</v>
      </c>
      <c r="C35" s="16">
        <f>+'[10]Anexo No. 3 Presupt Gtos'!D36</f>
        <v>7575308</v>
      </c>
      <c r="D35" s="16">
        <f>+'[10]Anexo No. 3 Presupt Gtos'!F36</f>
        <v>1392800</v>
      </c>
      <c r="E35" s="25">
        <f t="shared" si="0"/>
        <v>0.18386051101816586</v>
      </c>
    </row>
    <row r="36" spans="2:5" x14ac:dyDescent="0.3">
      <c r="B36" s="24" t="str">
        <f>+'[10]Anexo No. 3 Presupt Gtos'!B37</f>
        <v>Honorarios</v>
      </c>
      <c r="C36" s="16">
        <f>+'[10]Anexo No. 3 Presupt Gtos'!D37</f>
        <v>206566881</v>
      </c>
      <c r="D36" s="16">
        <f>+'[10]Anexo No. 3 Presupt Gtos'!F37</f>
        <v>47988170</v>
      </c>
      <c r="E36" s="25">
        <f t="shared" si="0"/>
        <v>0.23231299116144374</v>
      </c>
    </row>
    <row r="37" spans="2:5" x14ac:dyDescent="0.3">
      <c r="B37" s="24" t="str">
        <f>+'[10]Anexo No. 3 Presupt Gtos'!B38</f>
        <v xml:space="preserve">Capacitación </v>
      </c>
      <c r="C37" s="16">
        <f>+'[10]Anexo No. 3 Presupt Gtos'!D38</f>
        <v>35621093</v>
      </c>
      <c r="D37" s="16">
        <f>+'[10]Anexo No. 3 Presupt Gtos'!F38</f>
        <v>35621093</v>
      </c>
      <c r="E37" s="25">
        <f t="shared" si="0"/>
        <v>1</v>
      </c>
    </row>
    <row r="38" spans="2:5" x14ac:dyDescent="0.3">
      <c r="B38" s="24" t="str">
        <f>+'[10]Anexo No. 3 Presupt Gtos'!B39</f>
        <v xml:space="preserve">Mantenimiento </v>
      </c>
      <c r="C38" s="16">
        <f>+'[10]Anexo No. 3 Presupt Gtos'!D39</f>
        <v>26471185</v>
      </c>
      <c r="D38" s="16">
        <f>+'[10]Anexo No. 3 Presupt Gtos'!F39</f>
        <v>1666304</v>
      </c>
      <c r="E38" s="25">
        <f t="shared" si="0"/>
        <v>6.2947843098070597E-2</v>
      </c>
    </row>
    <row r="39" spans="2:5" x14ac:dyDescent="0.3">
      <c r="B39" s="24" t="str">
        <f>+'[10]Anexo No. 3 Presupt Gtos'!B40</f>
        <v>Seguros, impuestos y gastos legales</v>
      </c>
      <c r="C39" s="16">
        <f>+'[10]Anexo No. 3 Presupt Gtos'!D40</f>
        <v>22952032</v>
      </c>
      <c r="D39" s="16">
        <f>+'[10]Anexo No. 3 Presupt Gtos'!F40</f>
        <v>3900000</v>
      </c>
      <c r="E39" s="25">
        <f t="shared" si="0"/>
        <v>0.16991959579003724</v>
      </c>
    </row>
    <row r="40" spans="2:5" x14ac:dyDescent="0.3">
      <c r="B40" s="24" t="str">
        <f>+'[10]Anexo No. 3 Presupt Gtos'!B41</f>
        <v>Comisiones y gastos bancarios</v>
      </c>
      <c r="C40" s="16">
        <f>+'[10]Anexo No. 3 Presupt Gtos'!D41</f>
        <v>195775029</v>
      </c>
      <c r="D40" s="16">
        <f>+'[10]Anexo No. 3 Presupt Gtos'!F41</f>
        <v>33097700</v>
      </c>
      <c r="E40" s="25">
        <f t="shared" si="0"/>
        <v>0.169059865137346</v>
      </c>
    </row>
    <row r="41" spans="2:5" x14ac:dyDescent="0.3">
      <c r="B41" s="24" t="str">
        <f>+'[10]Anexo No. 3 Presupt Gtos'!B42</f>
        <v>Gastos de viaje</v>
      </c>
      <c r="C41" s="16">
        <f>+'[10]Anexo No. 3 Presupt Gtos'!D42</f>
        <v>30680688</v>
      </c>
      <c r="D41" s="16">
        <f>+'[10]Anexo No. 3 Presupt Gtos'!F42</f>
        <v>4199844</v>
      </c>
      <c r="E41" s="25">
        <f t="shared" si="0"/>
        <v>0.13688884682116645</v>
      </c>
    </row>
    <row r="42" spans="2:5" x14ac:dyDescent="0.3">
      <c r="B42" s="24" t="str">
        <f>+'[10]Anexo No. 3 Presupt Gtos'!B43</f>
        <v>Aseo, vigilancia y cafetería</v>
      </c>
      <c r="C42" s="16">
        <f>+'[10]Anexo No. 3 Presupt Gtos'!D43</f>
        <v>18874081</v>
      </c>
      <c r="D42" s="16">
        <f>+'[10]Anexo No. 3 Presupt Gtos'!F43</f>
        <v>3750000</v>
      </c>
      <c r="E42" s="25">
        <f t="shared" si="0"/>
        <v>0.19868517041968825</v>
      </c>
    </row>
    <row r="43" spans="2:5" x14ac:dyDescent="0.3">
      <c r="B43" s="24" t="str">
        <f>+'[10]Anexo No. 3 Presupt Gtos'!B44</f>
        <v>Servicios públicos</v>
      </c>
      <c r="C43" s="16">
        <f>+'[10]Anexo No. 3 Presupt Gtos'!D44</f>
        <v>60687126</v>
      </c>
      <c r="D43" s="16">
        <f>+'[10]Anexo No. 3 Presupt Gtos'!F44</f>
        <v>11202093</v>
      </c>
      <c r="E43" s="25">
        <f t="shared" si="0"/>
        <v>0.18458763395715921</v>
      </c>
    </row>
    <row r="44" spans="2:5" x14ac:dyDescent="0.3">
      <c r="B44" s="24" t="str">
        <f>+'[10]Anexo No. 3 Presupt Gtos'!B45</f>
        <v>Arriendos</v>
      </c>
      <c r="C44" s="16">
        <f>+'[10]Anexo No. 3 Presupt Gtos'!D45</f>
        <v>18317350</v>
      </c>
      <c r="D44" s="16">
        <f>+'[10]Anexo No. 3 Presupt Gtos'!F45</f>
        <v>3698964</v>
      </c>
      <c r="E44" s="25">
        <f t="shared" si="0"/>
        <v>0.20193772570814009</v>
      </c>
    </row>
    <row r="45" spans="2:5" x14ac:dyDescent="0.3">
      <c r="B45" s="24" t="str">
        <f>+'[10]Anexo No. 3 Presupt Gtos'!B46</f>
        <v>Cuota auditaje CGR</v>
      </c>
      <c r="C45" s="16">
        <f>+'[10]Anexo No. 3 Presupt Gtos'!D46</f>
        <v>157739557</v>
      </c>
      <c r="D45" s="16">
        <f>+'[10]Anexo No. 3 Presupt Gtos'!F46</f>
        <v>0</v>
      </c>
      <c r="E45" s="25">
        <f t="shared" si="0"/>
        <v>0</v>
      </c>
    </row>
    <row r="46" spans="2:5" x14ac:dyDescent="0.3">
      <c r="B46" s="24" t="str">
        <f>+'[10]Anexo No. 3 Presupt Gtos'!B47</f>
        <v>Gastos comisión de fomento</v>
      </c>
      <c r="C46" s="16">
        <f>+'[10]Anexo No. 3 Presupt Gtos'!D47</f>
        <v>31074404</v>
      </c>
      <c r="D46" s="16">
        <f>+'[10]Anexo No. 3 Presupt Gtos'!F47</f>
        <v>6829240</v>
      </c>
      <c r="E46" s="25">
        <f t="shared" si="0"/>
        <v>0.21977058675043293</v>
      </c>
    </row>
    <row r="47" spans="2:5" x14ac:dyDescent="0.3">
      <c r="B47" s="18" t="s">
        <v>16</v>
      </c>
      <c r="C47" s="14">
        <f>SUM(C48:C49)</f>
        <v>1568477780</v>
      </c>
      <c r="D47" s="14">
        <f>SUM(D48:D49)</f>
        <v>258585720</v>
      </c>
      <c r="E47" s="20">
        <f t="shared" si="0"/>
        <v>0.16486412705189868</v>
      </c>
    </row>
    <row r="48" spans="2:5" x14ac:dyDescent="0.3">
      <c r="B48" s="26" t="str">
        <f>+'[10]Anexo No. 3 Presupt Gtos'!B49</f>
        <v>Control al recaudo</v>
      </c>
      <c r="C48" s="16">
        <f>+'[10]Anexo No. 3 Presupt Gtos'!D49</f>
        <v>643873885</v>
      </c>
      <c r="D48" s="16">
        <f>+'[10]Anexo No. 3 Presupt Gtos'!F49</f>
        <v>154625121</v>
      </c>
      <c r="E48" s="25">
        <f t="shared" si="0"/>
        <v>0.24014814795602402</v>
      </c>
    </row>
    <row r="49" spans="2:5" x14ac:dyDescent="0.3">
      <c r="B49" s="26" t="str">
        <f>+'[10]Anexo No. 3 Presupt Gtos'!B50</f>
        <v>Fortalecimiento del beneficio formal</v>
      </c>
      <c r="C49" s="16">
        <f>+'[10]Anexo No. 3 Presupt Gtos'!D50</f>
        <v>924603895</v>
      </c>
      <c r="D49" s="16">
        <f>+'[10]Anexo No. 3 Presupt Gtos'!F50</f>
        <v>103960599</v>
      </c>
      <c r="E49" s="25">
        <f t="shared" si="0"/>
        <v>0.11243798513308231</v>
      </c>
    </row>
    <row r="50" spans="2:5" x14ac:dyDescent="0.3">
      <c r="B50" s="26"/>
      <c r="C50" s="22"/>
      <c r="D50" s="22"/>
      <c r="E50" s="25"/>
    </row>
    <row r="51" spans="2:5" s="17" customFormat="1" x14ac:dyDescent="0.3">
      <c r="B51" s="18" t="s">
        <v>17</v>
      </c>
      <c r="C51" s="19">
        <f>SUM(C52)</f>
        <v>8442535286.3999996</v>
      </c>
      <c r="D51" s="19">
        <f>SUM(D52)</f>
        <v>1898853779</v>
      </c>
      <c r="E51" s="20">
        <f t="shared" si="0"/>
        <v>0.2249151131247086</v>
      </c>
    </row>
    <row r="52" spans="2:5" x14ac:dyDescent="0.3">
      <c r="B52" s="27" t="str">
        <f>+'[10]Anexo No. 3 Presupt Gtos'!B52</f>
        <v>Contraprestación por Administración</v>
      </c>
      <c r="C52" s="16">
        <f>+'[10]Anexo No. 3 Presupt Gtos'!D52</f>
        <v>8442535286.3999996</v>
      </c>
      <c r="D52" s="16">
        <f>+'[10]Anexo No. 3 Presupt Gtos'!F52</f>
        <v>1898853779</v>
      </c>
      <c r="E52" s="28">
        <f t="shared" si="0"/>
        <v>0.2249151131247086</v>
      </c>
    </row>
    <row r="53" spans="2:5" x14ac:dyDescent="0.3">
      <c r="B53" s="29"/>
      <c r="C53" s="22"/>
      <c r="D53" s="22"/>
      <c r="E53" s="25"/>
    </row>
    <row r="54" spans="2:5" s="17" customFormat="1" x14ac:dyDescent="0.3">
      <c r="B54" s="30" t="s">
        <v>18</v>
      </c>
      <c r="C54" s="19">
        <f>+C55+C80</f>
        <v>67309425822.00116</v>
      </c>
      <c r="D54" s="19">
        <f>+D55+D80</f>
        <v>12609586876</v>
      </c>
      <c r="E54" s="20">
        <f t="shared" si="0"/>
        <v>0.18733760869311047</v>
      </c>
    </row>
    <row r="55" spans="2:5" s="17" customFormat="1" ht="24.6" x14ac:dyDescent="0.3">
      <c r="B55" s="31" t="s">
        <v>19</v>
      </c>
      <c r="C55" s="19">
        <f>+C56+C68</f>
        <v>8954477850</v>
      </c>
      <c r="D55" s="19">
        <f>+D56+D68</f>
        <v>1953230393</v>
      </c>
      <c r="E55" s="20">
        <f>+D55/C55</f>
        <v>0.21812889882797576</v>
      </c>
    </row>
    <row r="56" spans="2:5" s="17" customFormat="1" x14ac:dyDescent="0.3">
      <c r="B56" s="32" t="s">
        <v>20</v>
      </c>
      <c r="C56" s="19">
        <f>SUM(C57:C67)</f>
        <v>7861360099</v>
      </c>
      <c r="D56" s="19">
        <f>SUM(D57:D67)</f>
        <v>1754558102</v>
      </c>
      <c r="E56" s="20">
        <f t="shared" si="0"/>
        <v>0.22318760111538302</v>
      </c>
    </row>
    <row r="57" spans="2:5" x14ac:dyDescent="0.3">
      <c r="B57" s="24" t="s">
        <v>21</v>
      </c>
      <c r="C57" s="16">
        <f>+'[10]Anexo No. 3 Presupt Gtos'!D56</f>
        <v>5292764683</v>
      </c>
      <c r="D57" s="16">
        <f>+'[10]Anexo No. 3 Presupt Gtos'!F56</f>
        <v>1196950760</v>
      </c>
      <c r="E57" s="25">
        <f t="shared" si="0"/>
        <v>0.22614849359249323</v>
      </c>
    </row>
    <row r="58" spans="2:5" x14ac:dyDescent="0.3">
      <c r="B58" s="24" t="s">
        <v>22</v>
      </c>
      <c r="C58" s="16">
        <f>+'[10]Anexo No. 3 Presupt Gtos'!D57</f>
        <v>15552000</v>
      </c>
      <c r="D58" s="16">
        <f>+'[10]Anexo No. 3 Presupt Gtos'!F57</f>
        <v>3801600</v>
      </c>
      <c r="E58" s="25">
        <f t="shared" si="0"/>
        <v>0.24444444444444444</v>
      </c>
    </row>
    <row r="59" spans="2:5" x14ac:dyDescent="0.3">
      <c r="B59" s="24" t="s">
        <v>23</v>
      </c>
      <c r="C59" s="16">
        <f>+'[10]Anexo No. 3 Presupt Gtos'!D58</f>
        <v>268398035</v>
      </c>
      <c r="D59" s="16">
        <f>+'[10]Anexo No. 3 Presupt Gtos'!F58</f>
        <v>50665286</v>
      </c>
      <c r="E59" s="25">
        <f t="shared" si="0"/>
        <v>0.18876921360471213</v>
      </c>
    </row>
    <row r="60" spans="2:5" x14ac:dyDescent="0.3">
      <c r="B60" s="24" t="s">
        <v>24</v>
      </c>
      <c r="C60" s="16">
        <f>+'[10]Anexo No. 3 Presupt Gtos'!D59</f>
        <v>345930057</v>
      </c>
      <c r="D60" s="16">
        <f>+'[10]Anexo No. 3 Presupt Gtos'!F59</f>
        <v>76124669</v>
      </c>
      <c r="E60" s="25">
        <f t="shared" si="0"/>
        <v>0.22005797836757504</v>
      </c>
    </row>
    <row r="61" spans="2:5" x14ac:dyDescent="0.3">
      <c r="B61" s="24" t="s">
        <v>25</v>
      </c>
      <c r="C61" s="16">
        <f>+'[10]Anexo No. 3 Presupt Gtos'!D60</f>
        <v>7648824</v>
      </c>
      <c r="D61" s="16">
        <f>+'[10]Anexo No. 3 Presupt Gtos'!F60</f>
        <v>0</v>
      </c>
      <c r="E61" s="25">
        <f t="shared" si="0"/>
        <v>0</v>
      </c>
    </row>
    <row r="62" spans="2:5" x14ac:dyDescent="0.3">
      <c r="B62" s="24" t="s">
        <v>26</v>
      </c>
      <c r="C62" s="16">
        <f>+'[10]Anexo No. 3 Presupt Gtos'!D61</f>
        <v>345930057</v>
      </c>
      <c r="D62" s="16">
        <f>+'[10]Anexo No. 3 Presupt Gtos'!F61</f>
        <v>76124669</v>
      </c>
      <c r="E62" s="25">
        <f t="shared" si="0"/>
        <v>0.22005797836757504</v>
      </c>
    </row>
    <row r="63" spans="2:5" x14ac:dyDescent="0.3">
      <c r="B63" s="24" t="s">
        <v>27</v>
      </c>
      <c r="C63" s="16">
        <f>+'[10]Anexo No. 3 Presupt Gtos'!D62</f>
        <v>41511618</v>
      </c>
      <c r="D63" s="16">
        <f>+'[10]Anexo No. 3 Presupt Gtos'!F62</f>
        <v>8901376</v>
      </c>
      <c r="E63" s="25">
        <f t="shared" si="0"/>
        <v>0.21443095761769632</v>
      </c>
    </row>
    <row r="64" spans="2:5" x14ac:dyDescent="0.3">
      <c r="B64" s="24" t="s">
        <v>28</v>
      </c>
      <c r="C64" s="16">
        <f>+'[10]Anexo No. 3 Presupt Gtos'!D63</f>
        <v>1064837557</v>
      </c>
      <c r="D64" s="16">
        <f>+'[10]Anexo No. 3 Presupt Gtos'!F63</f>
        <v>239456242</v>
      </c>
      <c r="E64" s="25">
        <f t="shared" si="0"/>
        <v>0.22487584179001679</v>
      </c>
    </row>
    <row r="65" spans="2:5" x14ac:dyDescent="0.3">
      <c r="B65" s="24" t="s">
        <v>29</v>
      </c>
      <c r="C65" s="16">
        <f>+'[10]Anexo No. 3 Presupt Gtos'!D64</f>
        <v>212794476</v>
      </c>
      <c r="D65" s="16">
        <f>+'[10]Anexo No. 3 Presupt Gtos'!F64</f>
        <v>45566000</v>
      </c>
      <c r="E65" s="25">
        <f t="shared" ref="E65:E113" si="1">+D65/C65</f>
        <v>0.21413149841352086</v>
      </c>
    </row>
    <row r="66" spans="2:5" x14ac:dyDescent="0.3">
      <c r="B66" s="24" t="s">
        <v>30</v>
      </c>
      <c r="C66" s="16">
        <f>+'[10]Anexo No. 3 Presupt Gtos'!D65</f>
        <v>159595776</v>
      </c>
      <c r="D66" s="16">
        <f>+'[10]Anexo No. 3 Presupt Gtos'!F65</f>
        <v>34178000</v>
      </c>
      <c r="E66" s="25">
        <f t="shared" si="1"/>
        <v>0.21415353749713276</v>
      </c>
    </row>
    <row r="67" spans="2:5" x14ac:dyDescent="0.3">
      <c r="B67" s="24" t="s">
        <v>31</v>
      </c>
      <c r="C67" s="16">
        <f>+'[10]Anexo No. 3 Presupt Gtos'!D66</f>
        <v>106397016</v>
      </c>
      <c r="D67" s="16">
        <f>+'[10]Anexo No. 3 Presupt Gtos'!F66</f>
        <v>22789500</v>
      </c>
      <c r="E67" s="25">
        <f t="shared" si="1"/>
        <v>0.21419303714307175</v>
      </c>
    </row>
    <row r="68" spans="2:5" x14ac:dyDescent="0.3">
      <c r="B68" s="33" t="s">
        <v>32</v>
      </c>
      <c r="C68" s="19">
        <f>SUM(C69:C79)</f>
        <v>1093117751</v>
      </c>
      <c r="D68" s="19">
        <f>SUM(D69:D79)</f>
        <v>198672291</v>
      </c>
      <c r="E68" s="20">
        <f t="shared" si="1"/>
        <v>0.18174829822153349</v>
      </c>
    </row>
    <row r="69" spans="2:5" s="17" customFormat="1" x14ac:dyDescent="0.3">
      <c r="B69" s="24" t="s">
        <v>33</v>
      </c>
      <c r="C69" s="16">
        <f>+'[10]Anexo No. 3 Presupt Gtos'!D68</f>
        <v>32780663</v>
      </c>
      <c r="D69" s="16">
        <f>+'[10]Anexo No. 3 Presupt Gtos'!F68</f>
        <v>4830872</v>
      </c>
      <c r="E69" s="25">
        <f t="shared" si="1"/>
        <v>0.14736956357472086</v>
      </c>
    </row>
    <row r="70" spans="2:5" x14ac:dyDescent="0.3">
      <c r="B70" s="24" t="s">
        <v>34</v>
      </c>
      <c r="C70" s="16">
        <f>+'[10]Anexo No. 3 Presupt Gtos'!D69</f>
        <v>5923761</v>
      </c>
      <c r="D70" s="16">
        <f>+'[10]Anexo No. 3 Presupt Gtos'!F69</f>
        <v>354474</v>
      </c>
      <c r="E70" s="25">
        <f t="shared" si="1"/>
        <v>5.9839348684053932E-2</v>
      </c>
    </row>
    <row r="71" spans="2:5" x14ac:dyDescent="0.3">
      <c r="B71" s="34" t="s">
        <v>35</v>
      </c>
      <c r="C71" s="16">
        <f>+'[10]Anexo No. 3 Presupt Gtos'!D70</f>
        <v>15299200</v>
      </c>
      <c r="D71" s="16">
        <f>+'[10]Anexo No. 3 Presupt Gtos'!F70</f>
        <v>4300000</v>
      </c>
      <c r="E71" s="25">
        <f t="shared" si="1"/>
        <v>0.28106044760510351</v>
      </c>
    </row>
    <row r="72" spans="2:5" x14ac:dyDescent="0.3">
      <c r="B72" s="24" t="s">
        <v>36</v>
      </c>
      <c r="C72" s="16">
        <f>+'[10]Anexo No. 3 Presupt Gtos'!D71</f>
        <v>100631067</v>
      </c>
      <c r="D72" s="16">
        <f>+'[10]Anexo No. 3 Presupt Gtos'!F71</f>
        <v>16391560</v>
      </c>
      <c r="E72" s="25">
        <f t="shared" si="1"/>
        <v>0.16288766966964585</v>
      </c>
    </row>
    <row r="73" spans="2:5" x14ac:dyDescent="0.3">
      <c r="B73" s="24" t="s">
        <v>37</v>
      </c>
      <c r="C73" s="16">
        <f>+'[10]Anexo No. 3 Presupt Gtos'!D72</f>
        <v>15291592</v>
      </c>
      <c r="D73" s="16">
        <f>+'[10]Anexo No. 3 Presupt Gtos'!F72</f>
        <v>2201715</v>
      </c>
      <c r="E73" s="25">
        <f t="shared" si="1"/>
        <v>0.14398206543831407</v>
      </c>
    </row>
    <row r="74" spans="2:5" x14ac:dyDescent="0.3">
      <c r="B74" s="24" t="s">
        <v>38</v>
      </c>
      <c r="C74" s="16">
        <f>+'[10]Anexo No. 3 Presupt Gtos'!D73</f>
        <v>87765223</v>
      </c>
      <c r="D74" s="16">
        <f>+'[10]Anexo No. 3 Presupt Gtos'!F73</f>
        <v>21240621</v>
      </c>
      <c r="E74" s="25">
        <f t="shared" si="1"/>
        <v>0.24201637361532141</v>
      </c>
    </row>
    <row r="75" spans="2:5" x14ac:dyDescent="0.3">
      <c r="B75" s="24" t="s">
        <v>39</v>
      </c>
      <c r="C75" s="16">
        <f>+'[10]Anexo No. 3 Presupt Gtos'!D74</f>
        <v>63147490</v>
      </c>
      <c r="D75" s="16">
        <f>+'[10]Anexo No. 3 Presupt Gtos'!F74</f>
        <v>11456933</v>
      </c>
      <c r="E75" s="25">
        <f t="shared" si="1"/>
        <v>0.18143132846610371</v>
      </c>
    </row>
    <row r="76" spans="2:5" x14ac:dyDescent="0.3">
      <c r="B76" s="24" t="s">
        <v>40</v>
      </c>
      <c r="C76" s="16">
        <f>+'[10]Anexo No. 3 Presupt Gtos'!D75</f>
        <v>110822000</v>
      </c>
      <c r="D76" s="16">
        <f>+'[10]Anexo No. 3 Presupt Gtos'!F75</f>
        <v>10970793</v>
      </c>
      <c r="E76" s="25">
        <f t="shared" si="1"/>
        <v>9.8994721264730828E-2</v>
      </c>
    </row>
    <row r="77" spans="2:5" x14ac:dyDescent="0.3">
      <c r="B77" s="24" t="s">
        <v>41</v>
      </c>
      <c r="C77" s="16">
        <f>+'[10]Anexo No. 3 Presupt Gtos'!D76</f>
        <v>561406441</v>
      </c>
      <c r="D77" s="16">
        <f>+'[10]Anexo No. 3 Presupt Gtos'!F76</f>
        <v>106217873</v>
      </c>
      <c r="E77" s="25">
        <f t="shared" si="1"/>
        <v>0.18919959808583672</v>
      </c>
    </row>
    <row r="78" spans="2:5" x14ac:dyDescent="0.3">
      <c r="B78" s="24" t="s">
        <v>42</v>
      </c>
      <c r="C78" s="16">
        <f>+'[10]Anexo No. 3 Presupt Gtos'!D77</f>
        <v>85733623</v>
      </c>
      <c r="D78" s="16">
        <f>+'[10]Anexo No. 3 Presupt Gtos'!F77</f>
        <v>18423944</v>
      </c>
      <c r="E78" s="25">
        <f t="shared" si="1"/>
        <v>0.21489753209193085</v>
      </c>
    </row>
    <row r="79" spans="2:5" x14ac:dyDescent="0.3">
      <c r="B79" s="34" t="s">
        <v>43</v>
      </c>
      <c r="C79" s="16">
        <f>+'[10]Anexo No. 3 Presupt Gtos'!D78</f>
        <v>14316691</v>
      </c>
      <c r="D79" s="16">
        <f>+'[10]Anexo No. 3 Presupt Gtos'!F78</f>
        <v>2283506</v>
      </c>
      <c r="E79" s="25">
        <f t="shared" si="1"/>
        <v>0.15949956592623254</v>
      </c>
    </row>
    <row r="80" spans="2:5" x14ac:dyDescent="0.3">
      <c r="B80" s="35" t="s">
        <v>44</v>
      </c>
      <c r="C80" s="14">
        <f>+C81+C88+C91+C94+C99+C103+C106</f>
        <v>58354947972.00116</v>
      </c>
      <c r="D80" s="14">
        <f>+D81+D88+D91+D94+D99+D103+D106</f>
        <v>10656356483</v>
      </c>
      <c r="E80" s="20">
        <f t="shared" si="1"/>
        <v>0.1826127321390629</v>
      </c>
    </row>
    <row r="81" spans="2:5" x14ac:dyDescent="0.3">
      <c r="B81" s="36" t="s">
        <v>45</v>
      </c>
      <c r="C81" s="37">
        <f>SUM(C82:C87)</f>
        <v>19001872862</v>
      </c>
      <c r="D81" s="37">
        <f>SUM(D82:D87)</f>
        <v>2837736554</v>
      </c>
      <c r="E81" s="38">
        <f t="shared" si="1"/>
        <v>0.14933983479464877</v>
      </c>
    </row>
    <row r="82" spans="2:5" x14ac:dyDescent="0.3">
      <c r="B82" s="24" t="s">
        <v>46</v>
      </c>
      <c r="C82" s="16">
        <f>+'[10]Anexo No. 3 Presupt Gtos'!D81</f>
        <v>962928233</v>
      </c>
      <c r="D82" s="16">
        <f>+'[10]Anexo No. 3 Presupt Gtos'!F81</f>
        <v>6000000</v>
      </c>
      <c r="E82" s="25">
        <f t="shared" si="1"/>
        <v>6.2309939561196771E-3</v>
      </c>
    </row>
    <row r="83" spans="2:5" x14ac:dyDescent="0.3">
      <c r="B83" s="24" t="s">
        <v>47</v>
      </c>
      <c r="C83" s="16">
        <f>+'[10]Anexo No. 3 Presupt Gtos'!D82</f>
        <v>9657443041</v>
      </c>
      <c r="D83" s="16">
        <f>+'[10]Anexo No. 3 Presupt Gtos'!F82</f>
        <v>1652899173</v>
      </c>
      <c r="E83" s="28">
        <f t="shared" si="1"/>
        <v>0.17115287824973258</v>
      </c>
    </row>
    <row r="84" spans="2:5" x14ac:dyDescent="0.3">
      <c r="B84" s="24" t="s">
        <v>48</v>
      </c>
      <c r="C84" s="16">
        <f>+'[10]Anexo No. 3 Presupt Gtos'!D83</f>
        <v>1499888057</v>
      </c>
      <c r="D84" s="16">
        <f>+'[10]Anexo No. 3 Presupt Gtos'!F83</f>
        <v>72388168</v>
      </c>
      <c r="E84" s="25">
        <f t="shared" si="1"/>
        <v>4.8262380423767855E-2</v>
      </c>
    </row>
    <row r="85" spans="2:5" x14ac:dyDescent="0.3">
      <c r="B85" s="24" t="s">
        <v>49</v>
      </c>
      <c r="C85" s="16">
        <f>+'[10]Anexo No. 3 Presupt Gtos'!D84</f>
        <v>5225242598</v>
      </c>
      <c r="D85" s="16">
        <f>+'[10]Anexo No. 3 Presupt Gtos'!F84</f>
        <v>636842240</v>
      </c>
      <c r="E85" s="25">
        <f t="shared" si="1"/>
        <v>0.12187802347086354</v>
      </c>
    </row>
    <row r="86" spans="2:5" x14ac:dyDescent="0.3">
      <c r="B86" s="24" t="s">
        <v>50</v>
      </c>
      <c r="C86" s="16">
        <f>+'[10]Anexo No. 3 Presupt Gtos'!D85</f>
        <v>1297593238</v>
      </c>
      <c r="D86" s="16">
        <f>+'[10]Anexo No. 3 Presupt Gtos'!F85</f>
        <v>449605800</v>
      </c>
      <c r="E86" s="25">
        <f t="shared" si="1"/>
        <v>0.34649209539114445</v>
      </c>
    </row>
    <row r="87" spans="2:5" x14ac:dyDescent="0.3">
      <c r="B87" s="24" t="s">
        <v>51</v>
      </c>
      <c r="C87" s="16">
        <f>+'[10]Anexo No. 3 Presupt Gtos'!D86</f>
        <v>358777695</v>
      </c>
      <c r="D87" s="16">
        <f>+'[10]Anexo No. 3 Presupt Gtos'!F86</f>
        <v>20001173</v>
      </c>
      <c r="E87" s="25">
        <f t="shared" si="1"/>
        <v>5.5748094931040791E-2</v>
      </c>
    </row>
    <row r="88" spans="2:5" x14ac:dyDescent="0.3">
      <c r="B88" s="36" t="s">
        <v>52</v>
      </c>
      <c r="C88" s="39">
        <f>SUM(C89:C90)</f>
        <v>3204092887</v>
      </c>
      <c r="D88" s="39">
        <f>SUM(D89:D90)</f>
        <v>542922536</v>
      </c>
      <c r="E88" s="38">
        <f t="shared" si="1"/>
        <v>0.16944656573559566</v>
      </c>
    </row>
    <row r="89" spans="2:5" x14ac:dyDescent="0.3">
      <c r="B89" s="24" t="s">
        <v>53</v>
      </c>
      <c r="C89" s="16">
        <f>+'[10]Anexo No. 3 Presupt Gtos'!D88</f>
        <v>2426981976</v>
      </c>
      <c r="D89" s="16">
        <f>+'[10]Anexo No. 3 Presupt Gtos'!F88</f>
        <v>409596219</v>
      </c>
      <c r="E89" s="25">
        <f t="shared" si="1"/>
        <v>0.168767721825059</v>
      </c>
    </row>
    <row r="90" spans="2:5" x14ac:dyDescent="0.3">
      <c r="B90" s="24" t="s">
        <v>54</v>
      </c>
      <c r="C90" s="16">
        <f>+'[10]Anexo No. 3 Presupt Gtos'!D89</f>
        <v>777110911</v>
      </c>
      <c r="D90" s="16">
        <f>+'[10]Anexo No. 3 Presupt Gtos'!F89</f>
        <v>133326317</v>
      </c>
      <c r="E90" s="25">
        <f t="shared" si="1"/>
        <v>0.17156665170024873</v>
      </c>
    </row>
    <row r="91" spans="2:5" x14ac:dyDescent="0.3">
      <c r="B91" s="36" t="s">
        <v>55</v>
      </c>
      <c r="C91" s="39">
        <f>SUM(C92:C93)</f>
        <v>1380161118</v>
      </c>
      <c r="D91" s="39">
        <f>SUM(D92:D93)</f>
        <v>355619173</v>
      </c>
      <c r="E91" s="38">
        <f t="shared" si="1"/>
        <v>0.25766496995316746</v>
      </c>
    </row>
    <row r="92" spans="2:5" x14ac:dyDescent="0.3">
      <c r="B92" s="24" t="s">
        <v>56</v>
      </c>
      <c r="C92" s="16">
        <f>+'[10]Anexo No. 3 Presupt Gtos'!D91</f>
        <v>227322936</v>
      </c>
      <c r="D92" s="16">
        <f>+'[10]Anexo No. 3 Presupt Gtos'!F91</f>
        <v>33310307</v>
      </c>
      <c r="E92" s="25">
        <f t="shared" si="1"/>
        <v>0.14653297896873899</v>
      </c>
    </row>
    <row r="93" spans="2:5" x14ac:dyDescent="0.3">
      <c r="B93" s="24" t="s">
        <v>57</v>
      </c>
      <c r="C93" s="16">
        <f>+'[10]Anexo No. 3 Presupt Gtos'!D92</f>
        <v>1152838182</v>
      </c>
      <c r="D93" s="16">
        <f>+'[10]Anexo No. 3 Presupt Gtos'!F92</f>
        <v>322308866</v>
      </c>
      <c r="E93" s="25">
        <f t="shared" si="1"/>
        <v>0.27957858356221582</v>
      </c>
    </row>
    <row r="94" spans="2:5" x14ac:dyDescent="0.3">
      <c r="B94" s="36" t="s">
        <v>58</v>
      </c>
      <c r="C94" s="39">
        <f>SUM(C95:C98)</f>
        <v>22190299454.998398</v>
      </c>
      <c r="D94" s="39">
        <f>SUM(D95:D98)</f>
        <v>5147534444</v>
      </c>
      <c r="E94" s="38">
        <f t="shared" si="1"/>
        <v>0.23197228385489455</v>
      </c>
    </row>
    <row r="95" spans="2:5" x14ac:dyDescent="0.3">
      <c r="B95" s="24" t="s">
        <v>59</v>
      </c>
      <c r="C95" s="16">
        <f>+'[10]Anexo No. 3 Presupt Gtos'!D94</f>
        <v>21066606120.998398</v>
      </c>
      <c r="D95" s="16">
        <f>+'[10]Anexo No. 3 Presupt Gtos'!F94</f>
        <v>4976264018</v>
      </c>
      <c r="E95" s="25">
        <f t="shared" si="1"/>
        <v>0.23621574303038056</v>
      </c>
    </row>
    <row r="96" spans="2:5" x14ac:dyDescent="0.3">
      <c r="B96" s="24" t="s">
        <v>60</v>
      </c>
      <c r="C96" s="16">
        <f>+'[10]Anexo No. 3 Presupt Gtos'!D95</f>
        <v>225709188</v>
      </c>
      <c r="D96" s="16">
        <f>+'[10]Anexo No. 3 Presupt Gtos'!F95</f>
        <v>119860350</v>
      </c>
      <c r="E96" s="25">
        <f t="shared" si="1"/>
        <v>0.5310388605004418</v>
      </c>
    </row>
    <row r="97" spans="2:5" x14ac:dyDescent="0.3">
      <c r="B97" s="24" t="s">
        <v>61</v>
      </c>
      <c r="C97" s="16">
        <f>+'[10]Anexo No. 3 Presupt Gtos'!D96</f>
        <v>529840624</v>
      </c>
      <c r="D97" s="16">
        <f>+'[10]Anexo No. 3 Presupt Gtos'!F96</f>
        <v>10135185</v>
      </c>
      <c r="E97" s="25">
        <f t="shared" si="1"/>
        <v>1.9128742759445337E-2</v>
      </c>
    </row>
    <row r="98" spans="2:5" x14ac:dyDescent="0.3">
      <c r="B98" s="24" t="s">
        <v>62</v>
      </c>
      <c r="C98" s="16">
        <f>+'[10]Anexo No. 3 Presupt Gtos'!D97</f>
        <v>368143522</v>
      </c>
      <c r="D98" s="16">
        <f>+'[10]Anexo No. 3 Presupt Gtos'!F97</f>
        <v>41274891</v>
      </c>
      <c r="E98" s="25">
        <f t="shared" si="1"/>
        <v>0.11211630392344646</v>
      </c>
    </row>
    <row r="99" spans="2:5" s="17" customFormat="1" x14ac:dyDescent="0.3">
      <c r="B99" s="36" t="s">
        <v>63</v>
      </c>
      <c r="C99" s="39">
        <f>SUM(C100:C102)</f>
        <v>6186703944.0027618</v>
      </c>
      <c r="D99" s="39">
        <f>SUM(D100:D102)</f>
        <v>846448323</v>
      </c>
      <c r="E99" s="38">
        <f t="shared" si="1"/>
        <v>0.13681733127387261</v>
      </c>
    </row>
    <row r="100" spans="2:5" x14ac:dyDescent="0.3">
      <c r="B100" s="24" t="s">
        <v>64</v>
      </c>
      <c r="C100" s="16">
        <f>+'[10]Anexo No. 3 Presupt Gtos'!D99</f>
        <v>1170418649</v>
      </c>
      <c r="D100" s="16">
        <f>+'[10]Anexo No. 3 Presupt Gtos'!F99</f>
        <v>119000000</v>
      </c>
      <c r="E100" s="25">
        <f t="shared" si="1"/>
        <v>0.10167302110375037</v>
      </c>
    </row>
    <row r="101" spans="2:5" x14ac:dyDescent="0.3">
      <c r="B101" s="24" t="s">
        <v>65</v>
      </c>
      <c r="C101" s="16">
        <f>+'[10]Anexo No. 3 Presupt Gtos'!D100</f>
        <v>1287710704.0027618</v>
      </c>
      <c r="D101" s="16">
        <f>+'[10]Anexo No. 3 Presupt Gtos'!F100</f>
        <v>256670776</v>
      </c>
      <c r="E101" s="25">
        <f t="shared" si="1"/>
        <v>0.19932332254609378</v>
      </c>
    </row>
    <row r="102" spans="2:5" s="17" customFormat="1" x14ac:dyDescent="0.3">
      <c r="B102" s="24" t="s">
        <v>66</v>
      </c>
      <c r="C102" s="16">
        <f>+'[10]Anexo No. 3 Presupt Gtos'!D101</f>
        <v>3728574591</v>
      </c>
      <c r="D102" s="16">
        <f>+'[10]Anexo No. 3 Presupt Gtos'!F101</f>
        <v>470777547</v>
      </c>
      <c r="E102" s="25">
        <f t="shared" si="1"/>
        <v>0.12626207026576822</v>
      </c>
    </row>
    <row r="103" spans="2:5" s="17" customFormat="1" x14ac:dyDescent="0.3">
      <c r="B103" s="36" t="s">
        <v>67</v>
      </c>
      <c r="C103" s="39">
        <f>SUM(C104:C105)</f>
        <v>2682757466</v>
      </c>
      <c r="D103" s="39">
        <f>SUM(D104:D105)</f>
        <v>332121318</v>
      </c>
      <c r="E103" s="38">
        <f t="shared" si="1"/>
        <v>0.12379848801434665</v>
      </c>
    </row>
    <row r="104" spans="2:5" s="17" customFormat="1" x14ac:dyDescent="0.3">
      <c r="B104" s="24" t="s">
        <v>68</v>
      </c>
      <c r="C104" s="16">
        <f>+'[10]Anexo No. 3 Presupt Gtos'!D103</f>
        <v>1800125866</v>
      </c>
      <c r="D104" s="16">
        <f>+'[10]Anexo No. 3 Presupt Gtos'!F103</f>
        <v>207593470</v>
      </c>
      <c r="E104" s="25">
        <f t="shared" si="1"/>
        <v>0.1153216416256973</v>
      </c>
    </row>
    <row r="105" spans="2:5" x14ac:dyDescent="0.3">
      <c r="B105" s="24" t="s">
        <v>69</v>
      </c>
      <c r="C105" s="16">
        <f>+'[10]Anexo No. 3 Presupt Gtos'!D104</f>
        <v>882631600</v>
      </c>
      <c r="D105" s="16">
        <f>+'[10]Anexo No. 3 Presupt Gtos'!F104</f>
        <v>124527848</v>
      </c>
      <c r="E105" s="25">
        <f t="shared" si="1"/>
        <v>0.14108700390967194</v>
      </c>
    </row>
    <row r="106" spans="2:5" x14ac:dyDescent="0.3">
      <c r="B106" s="36" t="s">
        <v>70</v>
      </c>
      <c r="C106" s="39">
        <f>SUM(C107:C109)</f>
        <v>3709060240</v>
      </c>
      <c r="D106" s="39">
        <f>SUM(D107:D109)</f>
        <v>593974135</v>
      </c>
      <c r="E106" s="38">
        <f t="shared" si="1"/>
        <v>0.16014140956632184</v>
      </c>
    </row>
    <row r="107" spans="2:5" x14ac:dyDescent="0.3">
      <c r="B107" s="24" t="s">
        <v>71</v>
      </c>
      <c r="C107" s="16">
        <f>+'[10]Anexo No. 3 Presupt Gtos'!D106</f>
        <v>2329483966</v>
      </c>
      <c r="D107" s="16">
        <f>+'[10]Anexo No. 3 Presupt Gtos'!F106</f>
        <v>383577393</v>
      </c>
      <c r="E107" s="25">
        <f t="shared" si="1"/>
        <v>0.16466195887093735</v>
      </c>
    </row>
    <row r="108" spans="2:5" x14ac:dyDescent="0.3">
      <c r="B108" s="24" t="s">
        <v>72</v>
      </c>
      <c r="C108" s="16">
        <f>+'[10]Anexo No. 3 Presupt Gtos'!D107</f>
        <v>957897370</v>
      </c>
      <c r="D108" s="16">
        <f>+'[10]Anexo No. 3 Presupt Gtos'!F107</f>
        <v>163657343</v>
      </c>
      <c r="E108" s="28">
        <f t="shared" si="1"/>
        <v>0.17085060271122782</v>
      </c>
    </row>
    <row r="109" spans="2:5" x14ac:dyDescent="0.3">
      <c r="B109" s="24" t="s">
        <v>73</v>
      </c>
      <c r="C109" s="16">
        <f>+'[10]Anexo No. 3 Presupt Gtos'!D108</f>
        <v>421678904</v>
      </c>
      <c r="D109" s="16">
        <f>+'[10]Anexo No. 3 Presupt Gtos'!F108</f>
        <v>46739399</v>
      </c>
      <c r="E109" s="25">
        <f t="shared" si="1"/>
        <v>0.11084120774512353</v>
      </c>
    </row>
    <row r="110" spans="2:5" x14ac:dyDescent="0.3">
      <c r="B110" s="31" t="s">
        <v>74</v>
      </c>
      <c r="C110" s="19">
        <f>+C16+C54</f>
        <v>80394455541.401154</v>
      </c>
      <c r="D110" s="19">
        <f>+D16+D54</f>
        <v>15447488723</v>
      </c>
      <c r="E110" s="41">
        <f t="shared" si="1"/>
        <v>0.19214619489580256</v>
      </c>
    </row>
    <row r="111" spans="2:5" ht="24.6" x14ac:dyDescent="0.3">
      <c r="B111" s="42" t="s">
        <v>75</v>
      </c>
      <c r="C111" s="40">
        <f>+'[10]Anexo No. 3 Presupt Gtos'!D110</f>
        <v>12740554328.400003</v>
      </c>
      <c r="D111" s="40"/>
      <c r="E111" s="43">
        <f t="shared" si="1"/>
        <v>0</v>
      </c>
    </row>
    <row r="112" spans="2:5" x14ac:dyDescent="0.3">
      <c r="B112" s="42" t="s">
        <v>76</v>
      </c>
      <c r="C112" s="40">
        <f>+'[10]Anexo No. 3 Presupt Gtos'!D111</f>
        <v>23125949936</v>
      </c>
      <c r="D112" s="40"/>
      <c r="E112" s="44">
        <f t="shared" si="1"/>
        <v>0</v>
      </c>
    </row>
    <row r="113" spans="2:5" ht="16.2" thickBot="1" x14ac:dyDescent="0.35">
      <c r="B113" s="45" t="s">
        <v>77</v>
      </c>
      <c r="C113" s="46">
        <f>+C110+C111+C112</f>
        <v>116260959805.80116</v>
      </c>
      <c r="D113" s="46">
        <f>+D110+D111+D112</f>
        <v>15447488723</v>
      </c>
      <c r="E113" s="47">
        <f t="shared" si="1"/>
        <v>0.13286909680431869</v>
      </c>
    </row>
    <row r="115" spans="2:5" x14ac:dyDescent="0.3">
      <c r="C115" s="48" t="e">
        <f>+C113-#REF!</f>
        <v>#REF!</v>
      </c>
    </row>
  </sheetData>
  <mergeCells count="5">
    <mergeCell ref="B2:E5"/>
    <mergeCell ref="B7:E7"/>
    <mergeCell ref="C8:E8"/>
    <mergeCell ref="B12:E12"/>
    <mergeCell ref="B13:E13"/>
  </mergeCells>
  <pageMargins left="0.7" right="0.7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2026-03-31T17:15:29Z</dcterms:created>
  <dcterms:modified xsi:type="dcterms:W3CDTF">2026-03-31T17:18:03Z</dcterms:modified>
</cp:coreProperties>
</file>