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"/>
    </mc:Choice>
  </mc:AlternateContent>
  <xr:revisionPtr revIDLastSave="0" documentId="8_{B35D89E7-1E84-45A1-BDCE-B3AA91D10429}" xr6:coauthVersionLast="47" xr6:coauthVersionMax="47" xr10:uidLastSave="{00000000-0000-0000-0000-000000000000}"/>
  <bookViews>
    <workbookView xWindow="-108" yWindow="-108" windowWidth="23256" windowHeight="12456" xr2:uid="{E7DF6697-ED9F-4515-96C4-E150B743FE0D}"/>
  </bookViews>
  <sheets>
    <sheet name="Anexo 2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xlnm._FilterDatabase" hidden="1">#REF!</definedName>
    <definedName name="ANEXO" hidden="1">'[4]Inversión total en programas'!$50:$50,'[4]Inversión total en programas'!$60:$63</definedName>
    <definedName name="_xlnm.Print_Area" localSheetId="0">'Anexo 2 '!$A$1:$Z$213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'[7]Anexo 1 Minagricultura'!#REF!</definedName>
    <definedName name="CABEZAS_PROYEC" localSheetId="0">'[8]Anexo 1 Minagricultura'!$C$46</definedName>
    <definedName name="CABEZAS_PROYEC">'[3]Anexo 1'!#REF!</definedName>
    <definedName name="CONTRATOS">#REF!</definedName>
    <definedName name="CUOTAPPC2005" localSheetId="0">'[8]Anexo 1 Minagricultura'!#REF!</definedName>
    <definedName name="CUOTAPPC2005">'[3]Anexo 1'!#REF!</definedName>
    <definedName name="CUOTAPPC2013" localSheetId="0">'[8]Anexo 1 Minagricultura'!#REF!</definedName>
    <definedName name="CUOTAPPC2013">'[3]Anexo 1'!#REF!</definedName>
    <definedName name="CUOTAPPC203" localSheetId="0">'[8]Anexo 1 Minagricultura'!#REF!</definedName>
    <definedName name="CUOTAPPC203">'[3]Anexo 1'!#REF!</definedName>
    <definedName name="DIAG_PPC">#REF!</definedName>
    <definedName name="DIRECCION">[9]consecutivo!$M$9:$M$13</definedName>
    <definedName name="DISTRIBUIDOR">#REF!</definedName>
    <definedName name="Dólar" localSheetId="0">#REF!</definedName>
    <definedName name="Dólar">#REF!</definedName>
    <definedName name="eeeee" localSheetId="0">'[8]Ejecución ingresos 2014'!#REF!</definedName>
    <definedName name="eeeee">#REF!</definedName>
    <definedName name="EPPC" localSheetId="0">'[8]Anexo 1 Minagricultura'!$C$54</definedName>
    <definedName name="EPPC">'[3]Anexo 1'!#REF!</definedName>
    <definedName name="Euro" localSheetId="0">#REF!</definedName>
    <definedName name="Euro">#REF!</definedName>
    <definedName name="FDGFDG">#REF!</definedName>
    <definedName name="FECHA_DE_RECIBIDO">[10]BASE!$E$3:$E$177</definedName>
    <definedName name="FOMENTO" localSheetId="0">'[8]Anexo 1 Minagricultura'!$C$53</definedName>
    <definedName name="FOMENTO">'[3]Anexo 1'!#REF!</definedName>
    <definedName name="FOMENTOS">'[13]Anexo 1 Minagricultura'!$C$51</definedName>
    <definedName name="fondo">#REF!</definedName>
    <definedName name="GTOSEPPC">#REF!</definedName>
    <definedName name="HONORAUDI_JURIDIC">#REF!</definedName>
    <definedName name="HONTOTAL">#REF!</definedName>
    <definedName name="Incremento" localSheetId="0">#REF!</definedName>
    <definedName name="Incremento">#REF!</definedName>
    <definedName name="Inflación" localSheetId="0">#REF!</definedName>
    <definedName name="Inflación">#REF!</definedName>
    <definedName name="JORTIZ">#REF!</definedName>
    <definedName name="LABORATORIOS">#REF!</definedName>
    <definedName name="NOMBDISTRI">#REF!</definedName>
    <definedName name="ojo">#REF!</definedName>
    <definedName name="Pasajes" localSheetId="0">#REF!</definedName>
    <definedName name="Pasajes">#REF!</definedName>
    <definedName name="ppc">'[3]Anexo 1'!$B$15</definedName>
    <definedName name="RESERV_FUTU">#REF!</definedName>
    <definedName name="saldo" localSheetId="0">'[8]Ejecución ingresos 2014'!#REF!</definedName>
    <definedName name="saldo">#REF!</definedName>
    <definedName name="saldos" localSheetId="0">'[8]Ejecución ingresos 2014'!#REF!</definedName>
    <definedName name="saldos">#REF!</definedName>
    <definedName name="SUPERA2004" localSheetId="0">'[8]Anexo 1 Minagricultura'!#REF!</definedName>
    <definedName name="SUPERA2004">'[3]Anexo 1'!#REF!</definedName>
    <definedName name="SUPERA2005" localSheetId="0">'[8]Anexo 1 Minagricultura'!#REF!</definedName>
    <definedName name="SUPERA2005">'[3]Anexo 1'!#REF!</definedName>
    <definedName name="SUPERA2010">'[15]Anexo 1 Minagricultura'!$C$21</definedName>
    <definedName name="SUPERA2012" localSheetId="0">'[8]Anexo 1 Minagricultura'!#REF!</definedName>
    <definedName name="SUPERA2012">'[3]Anexo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 localSheetId="0">'Anexo 2 '!$1:$6</definedName>
    <definedName name="_xlnm.Print_Titles">#REF!</definedName>
    <definedName name="VTAS2005">'[3]Anexo 1'!$B$32</definedName>
    <definedName name="xx">[16]Ingresos!$C$19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 localSheetId="0">'[18]Ingresos 2014'!#REF!</definedName>
    <definedName name="ZFRONTERA">'[18]Ingresos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9" i="1" l="1"/>
  <c r="K208" i="1"/>
  <c r="J207" i="1"/>
  <c r="K207" i="1" s="1"/>
  <c r="I205" i="1"/>
  <c r="K205" i="1" s="1"/>
  <c r="K203" i="1"/>
  <c r="L201" i="1"/>
  <c r="L199" i="1" s="1"/>
  <c r="K201" i="1"/>
  <c r="J201" i="1"/>
  <c r="L200" i="1"/>
  <c r="J200" i="1"/>
  <c r="K200" i="1" s="1"/>
  <c r="K199" i="1"/>
  <c r="J199" i="1"/>
  <c r="L197" i="1"/>
  <c r="N197" i="1" s="1"/>
  <c r="K197" i="1"/>
  <c r="I197" i="1"/>
  <c r="H197" i="1"/>
  <c r="L196" i="1"/>
  <c r="I196" i="1"/>
  <c r="K196" i="1" s="1"/>
  <c r="H196" i="1"/>
  <c r="L195" i="1"/>
  <c r="N195" i="1" s="1"/>
  <c r="I195" i="1"/>
  <c r="K195" i="1" s="1"/>
  <c r="H195" i="1"/>
  <c r="H194" i="1" s="1"/>
  <c r="I194" i="1" s="1"/>
  <c r="K194" i="1" s="1"/>
  <c r="L193" i="1"/>
  <c r="H193" i="1"/>
  <c r="I193" i="1" s="1"/>
  <c r="K193" i="1" s="1"/>
  <c r="L192" i="1"/>
  <c r="L190" i="1" s="1"/>
  <c r="H192" i="1"/>
  <c r="I192" i="1" s="1"/>
  <c r="K192" i="1" s="1"/>
  <c r="L191" i="1"/>
  <c r="H191" i="1"/>
  <c r="I191" i="1" s="1"/>
  <c r="K191" i="1" s="1"/>
  <c r="L189" i="1"/>
  <c r="N189" i="1" s="1"/>
  <c r="K189" i="1"/>
  <c r="I189" i="1"/>
  <c r="H189" i="1"/>
  <c r="L188" i="1"/>
  <c r="I188" i="1"/>
  <c r="K188" i="1" s="1"/>
  <c r="H188" i="1"/>
  <c r="L187" i="1"/>
  <c r="N187" i="1" s="1"/>
  <c r="I187" i="1"/>
  <c r="K187" i="1" s="1"/>
  <c r="H187" i="1"/>
  <c r="H185" i="1" s="1"/>
  <c r="N186" i="1"/>
  <c r="M186" i="1"/>
  <c r="L186" i="1"/>
  <c r="L185" i="1" s="1"/>
  <c r="K186" i="1"/>
  <c r="I186" i="1"/>
  <c r="H186" i="1"/>
  <c r="L182" i="1"/>
  <c r="I182" i="1"/>
  <c r="K182" i="1" s="1"/>
  <c r="E182" i="1"/>
  <c r="L181" i="1"/>
  <c r="I181" i="1"/>
  <c r="K181" i="1" s="1"/>
  <c r="E181" i="1"/>
  <c r="E179" i="1" s="1"/>
  <c r="I179" i="1" s="1"/>
  <c r="K179" i="1" s="1"/>
  <c r="L180" i="1"/>
  <c r="L179" i="1" s="1"/>
  <c r="K180" i="1"/>
  <c r="I180" i="1"/>
  <c r="E180" i="1"/>
  <c r="L178" i="1"/>
  <c r="I178" i="1"/>
  <c r="K178" i="1" s="1"/>
  <c r="E178" i="1"/>
  <c r="E176" i="1" s="1"/>
  <c r="N177" i="1"/>
  <c r="M177" i="1"/>
  <c r="L177" i="1"/>
  <c r="L176" i="1" s="1"/>
  <c r="K177" i="1"/>
  <c r="I177" i="1"/>
  <c r="E177" i="1"/>
  <c r="L173" i="1"/>
  <c r="M173" i="1" s="1"/>
  <c r="I173" i="1"/>
  <c r="K173" i="1" s="1"/>
  <c r="N173" i="1" s="1"/>
  <c r="D173" i="1"/>
  <c r="L172" i="1"/>
  <c r="I172" i="1"/>
  <c r="K172" i="1" s="1"/>
  <c r="D172" i="1"/>
  <c r="L171" i="1"/>
  <c r="N171" i="1" s="1"/>
  <c r="K171" i="1"/>
  <c r="I171" i="1"/>
  <c r="D171" i="1"/>
  <c r="L170" i="1"/>
  <c r="D170" i="1"/>
  <c r="I170" i="1" s="1"/>
  <c r="K170" i="1" s="1"/>
  <c r="M170" i="1" s="1"/>
  <c r="L169" i="1"/>
  <c r="D169" i="1"/>
  <c r="D168" i="1" s="1"/>
  <c r="I168" i="1" s="1"/>
  <c r="K168" i="1" s="1"/>
  <c r="L168" i="1"/>
  <c r="M168" i="1" s="1"/>
  <c r="M167" i="1"/>
  <c r="L167" i="1"/>
  <c r="N167" i="1" s="1"/>
  <c r="K167" i="1"/>
  <c r="I167" i="1"/>
  <c r="D167" i="1"/>
  <c r="L166" i="1"/>
  <c r="L164" i="1" s="1"/>
  <c r="D166" i="1"/>
  <c r="D164" i="1" s="1"/>
  <c r="L165" i="1"/>
  <c r="D165" i="1"/>
  <c r="I165" i="1" s="1"/>
  <c r="K165" i="1" s="1"/>
  <c r="L162" i="1"/>
  <c r="N162" i="1" s="1"/>
  <c r="D162" i="1"/>
  <c r="I162" i="1" s="1"/>
  <c r="K162" i="1" s="1"/>
  <c r="L161" i="1"/>
  <c r="D161" i="1"/>
  <c r="I161" i="1" s="1"/>
  <c r="K161" i="1" s="1"/>
  <c r="N161" i="1" s="1"/>
  <c r="L160" i="1"/>
  <c r="N160" i="1" s="1"/>
  <c r="K160" i="1"/>
  <c r="I160" i="1"/>
  <c r="D160" i="1"/>
  <c r="M159" i="1"/>
  <c r="L159" i="1"/>
  <c r="N159" i="1" s="1"/>
  <c r="K159" i="1"/>
  <c r="I159" i="1"/>
  <c r="D159" i="1"/>
  <c r="L158" i="1"/>
  <c r="D158" i="1"/>
  <c r="I158" i="1" s="1"/>
  <c r="K158" i="1" s="1"/>
  <c r="M158" i="1" s="1"/>
  <c r="L157" i="1"/>
  <c r="D157" i="1"/>
  <c r="I157" i="1" s="1"/>
  <c r="K157" i="1" s="1"/>
  <c r="L156" i="1"/>
  <c r="D156" i="1"/>
  <c r="I156" i="1" s="1"/>
  <c r="K156" i="1" s="1"/>
  <c r="L154" i="1"/>
  <c r="D154" i="1"/>
  <c r="I154" i="1" s="1"/>
  <c r="K154" i="1" s="1"/>
  <c r="L153" i="1"/>
  <c r="I153" i="1"/>
  <c r="K153" i="1" s="1"/>
  <c r="D153" i="1"/>
  <c r="L152" i="1"/>
  <c r="I152" i="1"/>
  <c r="K152" i="1" s="1"/>
  <c r="M152" i="1" s="1"/>
  <c r="D152" i="1"/>
  <c r="L151" i="1"/>
  <c r="I151" i="1"/>
  <c r="K151" i="1" s="1"/>
  <c r="D151" i="1"/>
  <c r="L150" i="1"/>
  <c r="D150" i="1"/>
  <c r="I150" i="1" s="1"/>
  <c r="K150" i="1" s="1"/>
  <c r="L149" i="1"/>
  <c r="M149" i="1" s="1"/>
  <c r="D149" i="1"/>
  <c r="I149" i="1" s="1"/>
  <c r="K149" i="1" s="1"/>
  <c r="L148" i="1"/>
  <c r="D148" i="1"/>
  <c r="I148" i="1" s="1"/>
  <c r="K148" i="1" s="1"/>
  <c r="M148" i="1" s="1"/>
  <c r="L147" i="1"/>
  <c r="M147" i="1" s="1"/>
  <c r="D147" i="1"/>
  <c r="I147" i="1" s="1"/>
  <c r="K147" i="1" s="1"/>
  <c r="N147" i="1" s="1"/>
  <c r="L146" i="1"/>
  <c r="I146" i="1"/>
  <c r="K146" i="1" s="1"/>
  <c r="M146" i="1" s="1"/>
  <c r="D146" i="1"/>
  <c r="L145" i="1"/>
  <c r="I145" i="1"/>
  <c r="K145" i="1" s="1"/>
  <c r="D145" i="1"/>
  <c r="L144" i="1"/>
  <c r="D144" i="1"/>
  <c r="D143" i="1" s="1"/>
  <c r="L143" i="1"/>
  <c r="L141" i="1"/>
  <c r="I141" i="1"/>
  <c r="K141" i="1" s="1"/>
  <c r="D141" i="1"/>
  <c r="L140" i="1"/>
  <c r="D140" i="1"/>
  <c r="I140" i="1" s="1"/>
  <c r="K140" i="1" s="1"/>
  <c r="L139" i="1"/>
  <c r="I139" i="1"/>
  <c r="K139" i="1" s="1"/>
  <c r="D139" i="1"/>
  <c r="L138" i="1"/>
  <c r="D138" i="1"/>
  <c r="L135" i="1"/>
  <c r="I135" i="1"/>
  <c r="K135" i="1" s="1"/>
  <c r="C135" i="1"/>
  <c r="L134" i="1"/>
  <c r="N134" i="1" s="1"/>
  <c r="K134" i="1"/>
  <c r="I134" i="1"/>
  <c r="C134" i="1"/>
  <c r="L133" i="1"/>
  <c r="N133" i="1" s="1"/>
  <c r="C133" i="1"/>
  <c r="I133" i="1" s="1"/>
  <c r="K133" i="1" s="1"/>
  <c r="L132" i="1"/>
  <c r="I132" i="1"/>
  <c r="K132" i="1" s="1"/>
  <c r="C132" i="1"/>
  <c r="C131" i="1" s="1"/>
  <c r="I131" i="1" s="1"/>
  <c r="K131" i="1" s="1"/>
  <c r="K130" i="1"/>
  <c r="M130" i="1" s="1"/>
  <c r="I130" i="1"/>
  <c r="K129" i="1"/>
  <c r="M129" i="1" s="1"/>
  <c r="I129" i="1"/>
  <c r="I128" i="1"/>
  <c r="K128" i="1" s="1"/>
  <c r="M128" i="1" s="1"/>
  <c r="C128" i="1"/>
  <c r="K127" i="1"/>
  <c r="M127" i="1" s="1"/>
  <c r="I127" i="1"/>
  <c r="C127" i="1"/>
  <c r="L126" i="1"/>
  <c r="C126" i="1"/>
  <c r="I126" i="1" s="1"/>
  <c r="K126" i="1" s="1"/>
  <c r="L125" i="1"/>
  <c r="N125" i="1" s="1"/>
  <c r="I125" i="1"/>
  <c r="K125" i="1" s="1"/>
  <c r="C125" i="1"/>
  <c r="L124" i="1"/>
  <c r="L123" i="1" s="1"/>
  <c r="C124" i="1"/>
  <c r="I124" i="1" s="1"/>
  <c r="K124" i="1" s="1"/>
  <c r="L120" i="1"/>
  <c r="L119" i="1" s="1"/>
  <c r="G120" i="1"/>
  <c r="I120" i="1" s="1"/>
  <c r="K120" i="1" s="1"/>
  <c r="I119" i="1"/>
  <c r="K119" i="1" s="1"/>
  <c r="G119" i="1"/>
  <c r="L118" i="1"/>
  <c r="L116" i="1" s="1"/>
  <c r="K118" i="1"/>
  <c r="I118" i="1"/>
  <c r="G118" i="1"/>
  <c r="L117" i="1"/>
  <c r="G117" i="1"/>
  <c r="I117" i="1" s="1"/>
  <c r="K117" i="1" s="1"/>
  <c r="I116" i="1"/>
  <c r="K116" i="1" s="1"/>
  <c r="G116" i="1"/>
  <c r="L115" i="1"/>
  <c r="L114" i="1" s="1"/>
  <c r="G115" i="1"/>
  <c r="I115" i="1" s="1"/>
  <c r="K115" i="1" s="1"/>
  <c r="L113" i="1"/>
  <c r="G113" i="1"/>
  <c r="I113" i="1" s="1"/>
  <c r="K113" i="1" s="1"/>
  <c r="L112" i="1"/>
  <c r="G112" i="1"/>
  <c r="I112" i="1" s="1"/>
  <c r="K112" i="1" s="1"/>
  <c r="L111" i="1"/>
  <c r="N111" i="1" s="1"/>
  <c r="I111" i="1"/>
  <c r="K111" i="1" s="1"/>
  <c r="G111" i="1"/>
  <c r="L110" i="1"/>
  <c r="N110" i="1" s="1"/>
  <c r="K110" i="1"/>
  <c r="I110" i="1"/>
  <c r="G110" i="1"/>
  <c r="L109" i="1"/>
  <c r="N109" i="1" s="1"/>
  <c r="K109" i="1"/>
  <c r="I109" i="1"/>
  <c r="G109" i="1"/>
  <c r="L108" i="1"/>
  <c r="I108" i="1"/>
  <c r="K108" i="1" s="1"/>
  <c r="G108" i="1"/>
  <c r="L107" i="1"/>
  <c r="L106" i="1" s="1"/>
  <c r="G107" i="1"/>
  <c r="I107" i="1" s="1"/>
  <c r="K107" i="1" s="1"/>
  <c r="L103" i="1"/>
  <c r="F103" i="1"/>
  <c r="I103" i="1" s="1"/>
  <c r="K103" i="1" s="1"/>
  <c r="L102" i="1"/>
  <c r="F102" i="1"/>
  <c r="I102" i="1" s="1"/>
  <c r="K102" i="1" s="1"/>
  <c r="L101" i="1"/>
  <c r="I101" i="1"/>
  <c r="K101" i="1" s="1"/>
  <c r="M101" i="1" s="1"/>
  <c r="F101" i="1"/>
  <c r="L100" i="1"/>
  <c r="F100" i="1"/>
  <c r="I100" i="1" s="1"/>
  <c r="K100" i="1" s="1"/>
  <c r="M100" i="1" s="1"/>
  <c r="L99" i="1"/>
  <c r="F99" i="1"/>
  <c r="F98" i="1" s="1"/>
  <c r="I98" i="1" s="1"/>
  <c r="K98" i="1" s="1"/>
  <c r="L98" i="1"/>
  <c r="N98" i="1" s="1"/>
  <c r="L97" i="1"/>
  <c r="I97" i="1"/>
  <c r="K97" i="1" s="1"/>
  <c r="F97" i="1"/>
  <c r="L96" i="1"/>
  <c r="F96" i="1"/>
  <c r="I96" i="1" s="1"/>
  <c r="K96" i="1" s="1"/>
  <c r="L95" i="1"/>
  <c r="L94" i="1" s="1"/>
  <c r="K95" i="1"/>
  <c r="I95" i="1"/>
  <c r="F95" i="1"/>
  <c r="F94" i="1" s="1"/>
  <c r="I94" i="1" s="1"/>
  <c r="K94" i="1" s="1"/>
  <c r="L93" i="1"/>
  <c r="N93" i="1" s="1"/>
  <c r="I93" i="1"/>
  <c r="K93" i="1" s="1"/>
  <c r="F93" i="1"/>
  <c r="L92" i="1"/>
  <c r="F92" i="1"/>
  <c r="I92" i="1" s="1"/>
  <c r="K92" i="1" s="1"/>
  <c r="L91" i="1"/>
  <c r="F91" i="1"/>
  <c r="I91" i="1" s="1"/>
  <c r="K91" i="1" s="1"/>
  <c r="M91" i="1" s="1"/>
  <c r="L90" i="1"/>
  <c r="F90" i="1"/>
  <c r="I90" i="1" s="1"/>
  <c r="K90" i="1" s="1"/>
  <c r="L89" i="1"/>
  <c r="F89" i="1"/>
  <c r="I89" i="1" s="1"/>
  <c r="K89" i="1" s="1"/>
  <c r="L88" i="1"/>
  <c r="F88" i="1"/>
  <c r="I88" i="1" s="1"/>
  <c r="K88" i="1" s="1"/>
  <c r="L87" i="1"/>
  <c r="I87" i="1"/>
  <c r="K87" i="1" s="1"/>
  <c r="F87" i="1"/>
  <c r="L86" i="1"/>
  <c r="N86" i="1" s="1"/>
  <c r="K86" i="1"/>
  <c r="I86" i="1"/>
  <c r="F86" i="1"/>
  <c r="L85" i="1"/>
  <c r="F85" i="1"/>
  <c r="F83" i="1" s="1"/>
  <c r="I83" i="1" s="1"/>
  <c r="K83" i="1" s="1"/>
  <c r="L84" i="1"/>
  <c r="M84" i="1" s="1"/>
  <c r="K84" i="1"/>
  <c r="I84" i="1"/>
  <c r="F84" i="1"/>
  <c r="L82" i="1"/>
  <c r="F82" i="1"/>
  <c r="I82" i="1" s="1"/>
  <c r="K82" i="1" s="1"/>
  <c r="L81" i="1"/>
  <c r="F81" i="1"/>
  <c r="I81" i="1" s="1"/>
  <c r="K81" i="1" s="1"/>
  <c r="L80" i="1"/>
  <c r="I80" i="1"/>
  <c r="K80" i="1" s="1"/>
  <c r="F80" i="1"/>
  <c r="L79" i="1"/>
  <c r="F79" i="1"/>
  <c r="I79" i="1" s="1"/>
  <c r="K79" i="1" s="1"/>
  <c r="L78" i="1"/>
  <c r="I78" i="1"/>
  <c r="K78" i="1" s="1"/>
  <c r="F78" i="1"/>
  <c r="L77" i="1"/>
  <c r="F77" i="1"/>
  <c r="I77" i="1" s="1"/>
  <c r="K77" i="1" s="1"/>
  <c r="L76" i="1"/>
  <c r="N76" i="1" s="1"/>
  <c r="K76" i="1"/>
  <c r="I76" i="1"/>
  <c r="F76" i="1"/>
  <c r="L75" i="1"/>
  <c r="M75" i="1" s="1"/>
  <c r="K75" i="1"/>
  <c r="I75" i="1"/>
  <c r="F75" i="1"/>
  <c r="L74" i="1"/>
  <c r="F74" i="1"/>
  <c r="F73" i="1" s="1"/>
  <c r="I73" i="1" s="1"/>
  <c r="K73" i="1" s="1"/>
  <c r="L73" i="1"/>
  <c r="M73" i="1" s="1"/>
  <c r="L72" i="1"/>
  <c r="M72" i="1" s="1"/>
  <c r="K72" i="1"/>
  <c r="I72" i="1"/>
  <c r="F72" i="1"/>
  <c r="L71" i="1"/>
  <c r="F71" i="1"/>
  <c r="I71" i="1" s="1"/>
  <c r="K71" i="1" s="1"/>
  <c r="M71" i="1" s="1"/>
  <c r="L70" i="1"/>
  <c r="M70" i="1" s="1"/>
  <c r="K70" i="1"/>
  <c r="I70" i="1"/>
  <c r="F70" i="1"/>
  <c r="L69" i="1"/>
  <c r="N69" i="1" s="1"/>
  <c r="K69" i="1"/>
  <c r="I69" i="1"/>
  <c r="F69" i="1"/>
  <c r="L68" i="1"/>
  <c r="F68" i="1"/>
  <c r="I68" i="1" s="1"/>
  <c r="K68" i="1" s="1"/>
  <c r="M68" i="1" s="1"/>
  <c r="L67" i="1"/>
  <c r="L66" i="1" s="1"/>
  <c r="K67" i="1"/>
  <c r="I67" i="1"/>
  <c r="F67" i="1"/>
  <c r="F66" i="1" s="1"/>
  <c r="L63" i="1"/>
  <c r="B63" i="1"/>
  <c r="I63" i="1" s="1"/>
  <c r="K63" i="1" s="1"/>
  <c r="L62" i="1"/>
  <c r="I62" i="1"/>
  <c r="K62" i="1" s="1"/>
  <c r="B62" i="1"/>
  <c r="L61" i="1"/>
  <c r="L60" i="1" s="1"/>
  <c r="B61" i="1"/>
  <c r="B60" i="1" s="1"/>
  <c r="L59" i="1"/>
  <c r="B59" i="1"/>
  <c r="I59" i="1" s="1"/>
  <c r="K59" i="1" s="1"/>
  <c r="L58" i="1"/>
  <c r="L57" i="1" s="1"/>
  <c r="K58" i="1"/>
  <c r="I58" i="1"/>
  <c r="B58" i="1"/>
  <c r="B57" i="1" s="1"/>
  <c r="I57" i="1" s="1"/>
  <c r="K57" i="1" s="1"/>
  <c r="L49" i="1"/>
  <c r="N49" i="1" s="1"/>
  <c r="K49" i="1"/>
  <c r="J49" i="1"/>
  <c r="L48" i="1"/>
  <c r="J48" i="1"/>
  <c r="K48" i="1" s="1"/>
  <c r="M48" i="1" s="1"/>
  <c r="N47" i="1"/>
  <c r="L47" i="1"/>
  <c r="K47" i="1"/>
  <c r="M47" i="1" s="1"/>
  <c r="J47" i="1"/>
  <c r="L46" i="1"/>
  <c r="M46" i="1" s="1"/>
  <c r="K46" i="1"/>
  <c r="J46" i="1"/>
  <c r="J44" i="1" s="1"/>
  <c r="N45" i="1"/>
  <c r="M45" i="1"/>
  <c r="L45" i="1"/>
  <c r="L44" i="1" s="1"/>
  <c r="K45" i="1"/>
  <c r="J45" i="1"/>
  <c r="L43" i="1"/>
  <c r="J43" i="1"/>
  <c r="K43" i="1" s="1"/>
  <c r="M43" i="1" s="1"/>
  <c r="L42" i="1"/>
  <c r="N42" i="1" s="1"/>
  <c r="K42" i="1"/>
  <c r="J42" i="1"/>
  <c r="L41" i="1"/>
  <c r="J41" i="1"/>
  <c r="K41" i="1" s="1"/>
  <c r="L40" i="1"/>
  <c r="N40" i="1" s="1"/>
  <c r="J40" i="1"/>
  <c r="K40" i="1" s="1"/>
  <c r="L39" i="1"/>
  <c r="L38" i="1" s="1"/>
  <c r="J39" i="1"/>
  <c r="J38" i="1" s="1"/>
  <c r="K38" i="1" s="1"/>
  <c r="E36" i="1"/>
  <c r="L35" i="1"/>
  <c r="N35" i="1" s="1"/>
  <c r="K35" i="1"/>
  <c r="J35" i="1"/>
  <c r="I35" i="1"/>
  <c r="L34" i="1"/>
  <c r="J34" i="1"/>
  <c r="I34" i="1"/>
  <c r="K34" i="1" s="1"/>
  <c r="M34" i="1" s="1"/>
  <c r="L33" i="1"/>
  <c r="J33" i="1"/>
  <c r="G33" i="1"/>
  <c r="I33" i="1" s="1"/>
  <c r="K33" i="1" s="1"/>
  <c r="L32" i="1"/>
  <c r="J32" i="1"/>
  <c r="H32" i="1"/>
  <c r="G32" i="1"/>
  <c r="F32" i="1"/>
  <c r="E32" i="1"/>
  <c r="D32" i="1"/>
  <c r="C32" i="1"/>
  <c r="B32" i="1"/>
  <c r="I32" i="1" s="1"/>
  <c r="K32" i="1" s="1"/>
  <c r="L31" i="1"/>
  <c r="N31" i="1" s="1"/>
  <c r="K31" i="1"/>
  <c r="J31" i="1"/>
  <c r="I31" i="1"/>
  <c r="L30" i="1"/>
  <c r="N30" i="1" s="1"/>
  <c r="J30" i="1"/>
  <c r="H30" i="1"/>
  <c r="G30" i="1"/>
  <c r="F30" i="1"/>
  <c r="I30" i="1" s="1"/>
  <c r="K30" i="1" s="1"/>
  <c r="M30" i="1" s="1"/>
  <c r="D30" i="1"/>
  <c r="C30" i="1"/>
  <c r="B30" i="1"/>
  <c r="M29" i="1"/>
  <c r="L29" i="1"/>
  <c r="N29" i="1" s="1"/>
  <c r="K29" i="1"/>
  <c r="J29" i="1"/>
  <c r="I29" i="1"/>
  <c r="G29" i="1"/>
  <c r="L28" i="1"/>
  <c r="J28" i="1"/>
  <c r="I28" i="1"/>
  <c r="K28" i="1" s="1"/>
  <c r="G28" i="1"/>
  <c r="D28" i="1"/>
  <c r="B28" i="1"/>
  <c r="L27" i="1"/>
  <c r="N27" i="1" s="1"/>
  <c r="J27" i="1"/>
  <c r="H27" i="1"/>
  <c r="G27" i="1"/>
  <c r="F27" i="1"/>
  <c r="E27" i="1"/>
  <c r="D27" i="1"/>
  <c r="C27" i="1"/>
  <c r="B27" i="1"/>
  <c r="I27" i="1" s="1"/>
  <c r="K27" i="1" s="1"/>
  <c r="M27" i="1" s="1"/>
  <c r="L26" i="1"/>
  <c r="J26" i="1"/>
  <c r="I26" i="1"/>
  <c r="K26" i="1" s="1"/>
  <c r="L25" i="1"/>
  <c r="J25" i="1"/>
  <c r="H25" i="1"/>
  <c r="G25" i="1"/>
  <c r="F25" i="1"/>
  <c r="F36" i="1" s="1"/>
  <c r="D25" i="1"/>
  <c r="D36" i="1" s="1"/>
  <c r="C25" i="1"/>
  <c r="B25" i="1"/>
  <c r="L24" i="1"/>
  <c r="J24" i="1"/>
  <c r="H24" i="1"/>
  <c r="G24" i="1"/>
  <c r="F24" i="1"/>
  <c r="D24" i="1"/>
  <c r="C24" i="1"/>
  <c r="B24" i="1"/>
  <c r="B36" i="1" s="1"/>
  <c r="L23" i="1"/>
  <c r="J23" i="1"/>
  <c r="G23" i="1"/>
  <c r="I23" i="1" s="1"/>
  <c r="K23" i="1" s="1"/>
  <c r="L22" i="1"/>
  <c r="J22" i="1"/>
  <c r="H22" i="1"/>
  <c r="H36" i="1" s="1"/>
  <c r="G22" i="1"/>
  <c r="G36" i="1" s="1"/>
  <c r="C22" i="1"/>
  <c r="I22" i="1" s="1"/>
  <c r="K22" i="1" s="1"/>
  <c r="L21" i="1"/>
  <c r="L36" i="1" s="1"/>
  <c r="J21" i="1"/>
  <c r="J36" i="1" s="1"/>
  <c r="G21" i="1"/>
  <c r="F21" i="1"/>
  <c r="I21" i="1" s="1"/>
  <c r="K21" i="1" s="1"/>
  <c r="E19" i="1"/>
  <c r="E52" i="1" s="1"/>
  <c r="L18" i="1"/>
  <c r="N18" i="1" s="1"/>
  <c r="J18" i="1"/>
  <c r="H18" i="1"/>
  <c r="G18" i="1"/>
  <c r="F18" i="1"/>
  <c r="E18" i="1"/>
  <c r="D18" i="1"/>
  <c r="C18" i="1"/>
  <c r="B18" i="1"/>
  <c r="I18" i="1" s="1"/>
  <c r="K18" i="1" s="1"/>
  <c r="L17" i="1"/>
  <c r="J17" i="1"/>
  <c r="H17" i="1"/>
  <c r="G17" i="1"/>
  <c r="F17" i="1"/>
  <c r="E17" i="1"/>
  <c r="D17" i="1"/>
  <c r="C17" i="1"/>
  <c r="B17" i="1"/>
  <c r="I17" i="1" s="1"/>
  <c r="K17" i="1" s="1"/>
  <c r="L16" i="1"/>
  <c r="N16" i="1" s="1"/>
  <c r="J16" i="1"/>
  <c r="H16" i="1"/>
  <c r="G16" i="1"/>
  <c r="F16" i="1"/>
  <c r="E16" i="1"/>
  <c r="D16" i="1"/>
  <c r="C16" i="1"/>
  <c r="B16" i="1"/>
  <c r="I16" i="1" s="1"/>
  <c r="K16" i="1" s="1"/>
  <c r="L15" i="1"/>
  <c r="J15" i="1"/>
  <c r="I15" i="1"/>
  <c r="K15" i="1" s="1"/>
  <c r="H15" i="1"/>
  <c r="G15" i="1"/>
  <c r="F15" i="1"/>
  <c r="E15" i="1"/>
  <c r="D15" i="1"/>
  <c r="C15" i="1"/>
  <c r="B15" i="1"/>
  <c r="L14" i="1"/>
  <c r="J14" i="1"/>
  <c r="H14" i="1"/>
  <c r="G14" i="1"/>
  <c r="G19" i="1" s="1"/>
  <c r="G52" i="1" s="1"/>
  <c r="F14" i="1"/>
  <c r="F19" i="1" s="1"/>
  <c r="E14" i="1"/>
  <c r="D14" i="1"/>
  <c r="C14" i="1"/>
  <c r="B14" i="1"/>
  <c r="L13" i="1"/>
  <c r="J13" i="1"/>
  <c r="I13" i="1"/>
  <c r="K13" i="1" s="1"/>
  <c r="M13" i="1" s="1"/>
  <c r="L12" i="1"/>
  <c r="J12" i="1"/>
  <c r="I12" i="1"/>
  <c r="K12" i="1" s="1"/>
  <c r="L11" i="1"/>
  <c r="J11" i="1"/>
  <c r="H11" i="1"/>
  <c r="G11" i="1"/>
  <c r="F11" i="1"/>
  <c r="E11" i="1"/>
  <c r="D11" i="1"/>
  <c r="C11" i="1"/>
  <c r="B11" i="1"/>
  <c r="I11" i="1" s="1"/>
  <c r="K11" i="1" s="1"/>
  <c r="L10" i="1"/>
  <c r="J10" i="1"/>
  <c r="H10" i="1"/>
  <c r="G10" i="1"/>
  <c r="F10" i="1"/>
  <c r="E10" i="1"/>
  <c r="D10" i="1"/>
  <c r="C10" i="1"/>
  <c r="B10" i="1"/>
  <c r="I10" i="1" s="1"/>
  <c r="K10" i="1" s="1"/>
  <c r="L9" i="1"/>
  <c r="L19" i="1" s="1"/>
  <c r="J9" i="1"/>
  <c r="J19" i="1" s="1"/>
  <c r="H9" i="1"/>
  <c r="I9" i="1" s="1"/>
  <c r="G9" i="1"/>
  <c r="F9" i="1"/>
  <c r="E9" i="1"/>
  <c r="D9" i="1"/>
  <c r="D19" i="1" s="1"/>
  <c r="D52" i="1" s="1"/>
  <c r="C9" i="1"/>
  <c r="C19" i="1" s="1"/>
  <c r="B9" i="1"/>
  <c r="B19" i="1" s="1"/>
  <c r="E8" i="1"/>
  <c r="N88" i="1" l="1"/>
  <c r="M88" i="1"/>
  <c r="N94" i="1"/>
  <c r="M94" i="1"/>
  <c r="M103" i="1"/>
  <c r="N103" i="1"/>
  <c r="N41" i="1"/>
  <c r="M112" i="1"/>
  <c r="N112" i="1"/>
  <c r="N146" i="1"/>
  <c r="L105" i="1"/>
  <c r="N119" i="1"/>
  <c r="M119" i="1"/>
  <c r="N139" i="1"/>
  <c r="M139" i="1"/>
  <c r="N124" i="1"/>
  <c r="M124" i="1"/>
  <c r="L175" i="1"/>
  <c r="M191" i="1"/>
  <c r="N191" i="1"/>
  <c r="N62" i="1"/>
  <c r="M62" i="1"/>
  <c r="M26" i="1"/>
  <c r="N26" i="1"/>
  <c r="N113" i="1"/>
  <c r="N140" i="1"/>
  <c r="M140" i="1"/>
  <c r="M154" i="1"/>
  <c r="N89" i="1"/>
  <c r="M89" i="1"/>
  <c r="N12" i="1"/>
  <c r="M17" i="1"/>
  <c r="N17" i="1"/>
  <c r="N28" i="1"/>
  <c r="I66" i="1"/>
  <c r="K66" i="1" s="1"/>
  <c r="N66" i="1" s="1"/>
  <c r="F65" i="1"/>
  <c r="N77" i="1"/>
  <c r="N108" i="1"/>
  <c r="M115" i="1"/>
  <c r="N115" i="1"/>
  <c r="N132" i="1"/>
  <c r="M161" i="1"/>
  <c r="M182" i="1"/>
  <c r="N182" i="1"/>
  <c r="N156" i="1"/>
  <c r="E175" i="1"/>
  <c r="I176" i="1"/>
  <c r="K176" i="1" s="1"/>
  <c r="N176" i="1" s="1"/>
  <c r="N185" i="1"/>
  <c r="N200" i="1"/>
  <c r="M78" i="1"/>
  <c r="N78" i="1"/>
  <c r="N92" i="1"/>
  <c r="M92" i="1"/>
  <c r="N157" i="1"/>
  <c r="M157" i="1"/>
  <c r="B52" i="1"/>
  <c r="M21" i="1"/>
  <c r="N21" i="1"/>
  <c r="N32" i="1"/>
  <c r="M32" i="1"/>
  <c r="M141" i="1"/>
  <c r="N165" i="1"/>
  <c r="M165" i="1"/>
  <c r="N178" i="1"/>
  <c r="N193" i="1"/>
  <c r="M63" i="1"/>
  <c r="N63" i="1"/>
  <c r="N126" i="1"/>
  <c r="M150" i="1"/>
  <c r="H184" i="1"/>
  <c r="I185" i="1"/>
  <c r="K185" i="1" s="1"/>
  <c r="M185" i="1" s="1"/>
  <c r="N199" i="1"/>
  <c r="M199" i="1"/>
  <c r="N107" i="1"/>
  <c r="M107" i="1"/>
  <c r="N25" i="1"/>
  <c r="N10" i="1"/>
  <c r="N11" i="1"/>
  <c r="M11" i="1"/>
  <c r="N79" i="1"/>
  <c r="N117" i="1"/>
  <c r="I143" i="1"/>
  <c r="K143" i="1" s="1"/>
  <c r="M143" i="1" s="1"/>
  <c r="N158" i="1"/>
  <c r="I164" i="1"/>
  <c r="K164" i="1" s="1"/>
  <c r="D163" i="1"/>
  <c r="I163" i="1" s="1"/>
  <c r="K163" i="1" s="1"/>
  <c r="M82" i="1"/>
  <c r="M97" i="1"/>
  <c r="N15" i="1"/>
  <c r="N24" i="1"/>
  <c r="N57" i="1"/>
  <c r="M57" i="1"/>
  <c r="L56" i="1"/>
  <c r="N74" i="1"/>
  <c r="N164" i="1"/>
  <c r="M164" i="1"/>
  <c r="L163" i="1"/>
  <c r="N172" i="1"/>
  <c r="M172" i="1"/>
  <c r="M205" i="1"/>
  <c r="M120" i="1"/>
  <c r="N120" i="1"/>
  <c r="N33" i="1"/>
  <c r="N22" i="1"/>
  <c r="M22" i="1"/>
  <c r="K44" i="1"/>
  <c r="J50" i="1"/>
  <c r="N80" i="1"/>
  <c r="M80" i="1"/>
  <c r="N101" i="1"/>
  <c r="M151" i="1"/>
  <c r="N179" i="1"/>
  <c r="M179" i="1"/>
  <c r="M207" i="1"/>
  <c r="M23" i="1"/>
  <c r="N23" i="1"/>
  <c r="N153" i="1"/>
  <c r="M153" i="1"/>
  <c r="N44" i="1"/>
  <c r="M44" i="1"/>
  <c r="F52" i="1"/>
  <c r="M38" i="1"/>
  <c r="L50" i="1"/>
  <c r="N38" i="1"/>
  <c r="N59" i="1"/>
  <c r="N96" i="1"/>
  <c r="M96" i="1"/>
  <c r="N90" i="1"/>
  <c r="K9" i="1"/>
  <c r="I60" i="1"/>
  <c r="K60" i="1" s="1"/>
  <c r="M60" i="1" s="1"/>
  <c r="B56" i="1"/>
  <c r="N81" i="1"/>
  <c r="M81" i="1"/>
  <c r="N87" i="1"/>
  <c r="M102" i="1"/>
  <c r="N116" i="1"/>
  <c r="M116" i="1"/>
  <c r="N135" i="1"/>
  <c r="N145" i="1"/>
  <c r="N181" i="1"/>
  <c r="M181" i="1"/>
  <c r="N188" i="1"/>
  <c r="N196" i="1"/>
  <c r="M16" i="1"/>
  <c r="M33" i="1"/>
  <c r="I138" i="1"/>
  <c r="K138" i="1" s="1"/>
  <c r="N138" i="1" s="1"/>
  <c r="M160" i="1"/>
  <c r="D8" i="1"/>
  <c r="C36" i="1"/>
  <c r="I36" i="1" s="1"/>
  <c r="K36" i="1" s="1"/>
  <c r="L131" i="1"/>
  <c r="L122" i="1" s="1"/>
  <c r="D155" i="1"/>
  <c r="I155" i="1" s="1"/>
  <c r="K155" i="1" s="1"/>
  <c r="L194" i="1"/>
  <c r="G8" i="1"/>
  <c r="M10" i="1"/>
  <c r="M42" i="1"/>
  <c r="M49" i="1"/>
  <c r="M58" i="1"/>
  <c r="M67" i="1"/>
  <c r="N73" i="1"/>
  <c r="M76" i="1"/>
  <c r="N84" i="1"/>
  <c r="M95" i="1"/>
  <c r="M98" i="1"/>
  <c r="M110" i="1"/>
  <c r="M118" i="1"/>
  <c r="M134" i="1"/>
  <c r="N143" i="1"/>
  <c r="L155" i="1"/>
  <c r="I166" i="1"/>
  <c r="K166" i="1" s="1"/>
  <c r="M166" i="1" s="1"/>
  <c r="N168" i="1"/>
  <c r="M171" i="1"/>
  <c r="M180" i="1"/>
  <c r="M189" i="1"/>
  <c r="M197" i="1"/>
  <c r="N201" i="1"/>
  <c r="H8" i="1"/>
  <c r="I14" i="1"/>
  <c r="K14" i="1" s="1"/>
  <c r="M14" i="1" s="1"/>
  <c r="H19" i="1"/>
  <c r="H52" i="1" s="1"/>
  <c r="N58" i="1"/>
  <c r="M87" i="1"/>
  <c r="N118" i="1"/>
  <c r="N180" i="1"/>
  <c r="F8" i="1"/>
  <c r="M15" i="1"/>
  <c r="I25" i="1"/>
  <c r="K25" i="1" s="1"/>
  <c r="M28" i="1"/>
  <c r="I74" i="1"/>
  <c r="K74" i="1" s="1"/>
  <c r="M74" i="1" s="1"/>
  <c r="M79" i="1"/>
  <c r="I85" i="1"/>
  <c r="K85" i="1" s="1"/>
  <c r="M113" i="1"/>
  <c r="M138" i="1"/>
  <c r="I144" i="1"/>
  <c r="K144" i="1" s="1"/>
  <c r="I169" i="1"/>
  <c r="K169" i="1" s="1"/>
  <c r="N169" i="1" s="1"/>
  <c r="H190" i="1"/>
  <c r="I190" i="1" s="1"/>
  <c r="K190" i="1" s="1"/>
  <c r="N190" i="1" s="1"/>
  <c r="M192" i="1"/>
  <c r="M203" i="1"/>
  <c r="K39" i="1"/>
  <c r="M39" i="1" s="1"/>
  <c r="M201" i="1"/>
  <c r="J8" i="1"/>
  <c r="M12" i="1"/>
  <c r="M90" i="1"/>
  <c r="I99" i="1"/>
  <c r="K99" i="1" s="1"/>
  <c r="N99" i="1" s="1"/>
  <c r="N192" i="1"/>
  <c r="N9" i="1"/>
  <c r="M93" i="1"/>
  <c r="G106" i="1"/>
  <c r="M108" i="1"/>
  <c r="G114" i="1"/>
  <c r="I114" i="1" s="1"/>
  <c r="K114" i="1" s="1"/>
  <c r="N114" i="1" s="1"/>
  <c r="C123" i="1"/>
  <c r="M125" i="1"/>
  <c r="M132" i="1"/>
  <c r="N166" i="1"/>
  <c r="M178" i="1"/>
  <c r="M187" i="1"/>
  <c r="M195" i="1"/>
  <c r="L8" i="1"/>
  <c r="I24" i="1"/>
  <c r="K24" i="1" s="1"/>
  <c r="M24" i="1" s="1"/>
  <c r="M25" i="1"/>
  <c r="M40" i="1"/>
  <c r="M59" i="1"/>
  <c r="M77" i="1"/>
  <c r="M99" i="1"/>
  <c r="M111" i="1"/>
  <c r="M135" i="1"/>
  <c r="M156" i="1"/>
  <c r="I61" i="1"/>
  <c r="K61" i="1" s="1"/>
  <c r="M61" i="1" s="1"/>
  <c r="L83" i="1"/>
  <c r="M193" i="1"/>
  <c r="M18" i="1"/>
  <c r="M35" i="1"/>
  <c r="M69" i="1"/>
  <c r="M109" i="1"/>
  <c r="M117" i="1"/>
  <c r="M126" i="1"/>
  <c r="M133" i="1"/>
  <c r="M188" i="1"/>
  <c r="M196" i="1"/>
  <c r="M200" i="1"/>
  <c r="B8" i="1"/>
  <c r="M31" i="1"/>
  <c r="M41" i="1"/>
  <c r="M86" i="1"/>
  <c r="M145" i="1"/>
  <c r="M162" i="1"/>
  <c r="C8" i="1"/>
  <c r="N36" i="1" l="1"/>
  <c r="M36" i="1"/>
  <c r="N83" i="1"/>
  <c r="M83" i="1"/>
  <c r="N155" i="1"/>
  <c r="M155" i="1"/>
  <c r="N194" i="1"/>
  <c r="M194" i="1"/>
  <c r="F54" i="1"/>
  <c r="I65" i="1"/>
  <c r="K65" i="1" s="1"/>
  <c r="I8" i="1"/>
  <c r="F211" i="1"/>
  <c r="L142" i="1"/>
  <c r="I175" i="1"/>
  <c r="K175" i="1" s="1"/>
  <c r="N175" i="1" s="1"/>
  <c r="E54" i="1"/>
  <c r="E211" i="1" s="1"/>
  <c r="D142" i="1"/>
  <c r="K50" i="1"/>
  <c r="J52" i="1"/>
  <c r="J211" i="1" s="1"/>
  <c r="B211" i="1"/>
  <c r="C52" i="1"/>
  <c r="M114" i="1"/>
  <c r="N144" i="1"/>
  <c r="M144" i="1"/>
  <c r="H211" i="1"/>
  <c r="C122" i="1"/>
  <c r="I123" i="1"/>
  <c r="K123" i="1" s="1"/>
  <c r="B54" i="1"/>
  <c r="I56" i="1"/>
  <c r="K56" i="1" s="1"/>
  <c r="N56" i="1" s="1"/>
  <c r="M176" i="1"/>
  <c r="G105" i="1"/>
  <c r="I106" i="1"/>
  <c r="K106" i="1" s="1"/>
  <c r="N85" i="1"/>
  <c r="M85" i="1"/>
  <c r="N14" i="1"/>
  <c r="M169" i="1"/>
  <c r="H54" i="1"/>
  <c r="I184" i="1"/>
  <c r="K184" i="1" s="1"/>
  <c r="K19" i="1"/>
  <c r="K8" i="1"/>
  <c r="N8" i="1"/>
  <c r="M8" i="1"/>
  <c r="I19" i="1"/>
  <c r="N61" i="1"/>
  <c r="M131" i="1"/>
  <c r="N131" i="1"/>
  <c r="N39" i="1"/>
  <c r="L65" i="1"/>
  <c r="M190" i="1"/>
  <c r="N50" i="1"/>
  <c r="M50" i="1"/>
  <c r="L52" i="1"/>
  <c r="M9" i="1"/>
  <c r="M66" i="1"/>
  <c r="N60" i="1"/>
  <c r="N163" i="1"/>
  <c r="M163" i="1"/>
  <c r="L184" i="1"/>
  <c r="N19" i="1" l="1"/>
  <c r="M19" i="1"/>
  <c r="I52" i="1"/>
  <c r="K52" i="1" s="1"/>
  <c r="N123" i="1"/>
  <c r="M123" i="1"/>
  <c r="N65" i="1"/>
  <c r="M65" i="1"/>
  <c r="I122" i="1"/>
  <c r="K122" i="1" s="1"/>
  <c r="C54" i="1"/>
  <c r="C211" i="1" s="1"/>
  <c r="N106" i="1"/>
  <c r="M106" i="1"/>
  <c r="G54" i="1"/>
  <c r="G211" i="1" s="1"/>
  <c r="I105" i="1"/>
  <c r="K105" i="1" s="1"/>
  <c r="I142" i="1"/>
  <c r="K142" i="1" s="1"/>
  <c r="D137" i="1"/>
  <c r="N142" i="1"/>
  <c r="M142" i="1"/>
  <c r="L137" i="1"/>
  <c r="M175" i="1"/>
  <c r="M56" i="1"/>
  <c r="N184" i="1"/>
  <c r="M184" i="1"/>
  <c r="L54" i="1"/>
  <c r="N122" i="1" l="1"/>
  <c r="M122" i="1"/>
  <c r="N105" i="1"/>
  <c r="M105" i="1"/>
  <c r="M52" i="1"/>
  <c r="I137" i="1"/>
  <c r="K137" i="1" s="1"/>
  <c r="M137" i="1" s="1"/>
  <c r="D54" i="1"/>
  <c r="D211" i="1" s="1"/>
  <c r="I211" i="1" s="1"/>
  <c r="N52" i="1"/>
  <c r="L211" i="1"/>
  <c r="I54" i="1" l="1"/>
  <c r="K54" i="1" s="1"/>
  <c r="N137" i="1"/>
  <c r="M54" i="1" l="1"/>
  <c r="N54" i="1"/>
  <c r="K211" i="1"/>
  <c r="N208" i="1" l="1"/>
  <c r="N203" i="1"/>
  <c r="N207" i="1"/>
  <c r="N205" i="1"/>
  <c r="N209" i="1"/>
  <c r="N211" i="1"/>
  <c r="M211" i="1"/>
</calcChain>
</file>

<file path=xl/sharedStrings.xml><?xml version="1.0" encoding="utf-8"?>
<sst xmlns="http://schemas.openxmlformats.org/spreadsheetml/2006/main" count="209" uniqueCount="206">
  <si>
    <t>MINISTERIO DE AGRICULTURA  Y DESARROLLO RURAL</t>
  </si>
  <si>
    <t>DIRECCIÓN DE PLANEACIÓN Y SEGUIMIENTO PRESUPUESTAL</t>
  </si>
  <si>
    <t>PRESUPUESTO DE GASTOS DE FUNCIONAMIENTO E INVERSIÓN 2.023</t>
  </si>
  <si>
    <t>ANEXO 2</t>
  </si>
  <si>
    <t>CUENTAS</t>
  </si>
  <si>
    <t>PROGRAMAS ECONÓMICA</t>
  </si>
  <si>
    <t>PROGRAMAS TÉCNICA</t>
  </si>
  <si>
    <t>PROGRAMAS INVESTIGACIÓN Y TRANSFERENCIA DE TÉCNOLOGÍA</t>
  </si>
  <si>
    <t>PROGRAMA SANIDAD</t>
  </si>
  <si>
    <t>PROGRAMAS MERCADEO</t>
  </si>
  <si>
    <t xml:space="preserve">PROGRAMA PPC </t>
  </si>
  <si>
    <t>PROGRAMA COMERCIALIZACIÓN</t>
  </si>
  <si>
    <t>TOTAL INVERSIÓN</t>
  </si>
  <si>
    <t>GASTOS DE FUNCIONAMIENTO</t>
  </si>
  <si>
    <t>TOTAL PRESUPUESTO</t>
  </si>
  <si>
    <t>PROYECCIÓN DE EJECUCIÓN</t>
  </si>
  <si>
    <t>ACUERDO 06/23</t>
  </si>
  <si>
    <t>% PARTICI-PACIÓN</t>
  </si>
  <si>
    <t>GASTOS DE PERSONAL</t>
  </si>
  <si>
    <t>Servicios de personal</t>
  </si>
  <si>
    <t>Sueldos</t>
  </si>
  <si>
    <t>Vacaciones</t>
  </si>
  <si>
    <t>Prima legal</t>
  </si>
  <si>
    <t>Honorarios</t>
  </si>
  <si>
    <t xml:space="preserve">Dotación y suministro </t>
  </si>
  <si>
    <t>Cesantías</t>
  </si>
  <si>
    <t>Intereses de cesantías</t>
  </si>
  <si>
    <t>Seguros y/o fondos privados</t>
  </si>
  <si>
    <t>Caja de compensación</t>
  </si>
  <si>
    <t>Aportes ICBF y SENA</t>
  </si>
  <si>
    <t>SUBTOTAL GASTOS PERSONAL</t>
  </si>
  <si>
    <t>GASTOS GENERALES</t>
  </si>
  <si>
    <t>Muebles, equipos de oficina y software</t>
  </si>
  <si>
    <t>Impresos y publicaciones</t>
  </si>
  <si>
    <t>Materiales y suministros</t>
  </si>
  <si>
    <t>Correo</t>
  </si>
  <si>
    <t>Transportes, fletes y acarreos</t>
  </si>
  <si>
    <t xml:space="preserve">Capacitación </t>
  </si>
  <si>
    <t xml:space="preserve">Mantenimiento </t>
  </si>
  <si>
    <t>Seguros, impuestos y gastos legales</t>
  </si>
  <si>
    <t>Comisiones y gastos bancarios</t>
  </si>
  <si>
    <t>Gastos de viaje</t>
  </si>
  <si>
    <t>Aseo, vigilancia y cafetería</t>
  </si>
  <si>
    <t>Servicios públicos</t>
  </si>
  <si>
    <t>Arriendos</t>
  </si>
  <si>
    <t>Cuota auditaje CGR</t>
  </si>
  <si>
    <t>Gastos comisión de fomento</t>
  </si>
  <si>
    <t>SUBTOTAL GASTOS GENERALES</t>
  </si>
  <si>
    <t>GASTOS ADMINISTRATIVOS DE RECAUDO</t>
  </si>
  <si>
    <t>Control al recaudo</t>
  </si>
  <si>
    <t>Seguimiento al recaudo regional</t>
  </si>
  <si>
    <t>Movilización líderes</t>
  </si>
  <si>
    <t>Jornadas trabajo líderes regionales (plantas)</t>
  </si>
  <si>
    <t>Gestión documental</t>
  </si>
  <si>
    <t>Cloud server SNR</t>
  </si>
  <si>
    <t>Fortalecimiento del beneficio formal</t>
  </si>
  <si>
    <t>Movilización Subdirector Líderes de Recaudo</t>
  </si>
  <si>
    <t>Comunicación y divulgación</t>
  </si>
  <si>
    <t>Gestión con autoridades</t>
  </si>
  <si>
    <t>Jornadas trabajo líderes regionales (autoridades)</t>
  </si>
  <si>
    <t>Honorarios Asesor Jurídico</t>
  </si>
  <si>
    <t>SUBTOTAL GASTOS ADMINISTRATIVOS DE RECAUDO</t>
  </si>
  <si>
    <t>TOTAL FUNCIONAMIENTO</t>
  </si>
  <si>
    <t>TOTAL PROGRAMAS Y PROYECTOS</t>
  </si>
  <si>
    <t>TOTAL ÁREA ECONÓMICA</t>
  </si>
  <si>
    <t>Fortalecimiento institucional</t>
  </si>
  <si>
    <t>Asistencia Financiera</t>
  </si>
  <si>
    <t>Asesor Normativa</t>
  </si>
  <si>
    <t>Sistemas de información de mercados</t>
  </si>
  <si>
    <t>Monitoreo Precios de la carne al Consumidor</t>
  </si>
  <si>
    <t>Actualización Información Nacional</t>
  </si>
  <si>
    <t>Seguimiento Mercados Internacionales</t>
  </si>
  <si>
    <t>TOTAL ÁREA MERCADEO</t>
  </si>
  <si>
    <t>Investigación de mercados</t>
  </si>
  <si>
    <t xml:space="preserve">Home Panel </t>
  </si>
  <si>
    <t>Brand Equity Tracking</t>
  </si>
  <si>
    <t>Monitoreo de Medios</t>
  </si>
  <si>
    <t>Evaluación Neurológica</t>
  </si>
  <si>
    <t>Estudio del Consumidor</t>
  </si>
  <si>
    <t>Estudio Consumo fuera del hogar</t>
  </si>
  <si>
    <t>Campaña de fomento al consumo</t>
  </si>
  <si>
    <t>Campaña de publicidad</t>
  </si>
  <si>
    <t>Fomento al Consumo Regional</t>
  </si>
  <si>
    <t>Consultoría Mercado</t>
  </si>
  <si>
    <t>Estrategia Influenciadores</t>
  </si>
  <si>
    <t>Pauta institucional</t>
  </si>
  <si>
    <t>Sostenimiento y Desarrollo Digital</t>
  </si>
  <si>
    <t>Desarrollo Actividades Digitales</t>
  </si>
  <si>
    <t>Pauta Digital</t>
  </si>
  <si>
    <t>Producción Digital</t>
  </si>
  <si>
    <t>Marketing relacional</t>
  </si>
  <si>
    <t>Cocina PorkColombia</t>
  </si>
  <si>
    <t>Asesor Gastronómico Ejecutivo</t>
  </si>
  <si>
    <t>Viajes Equipo Ejecutivo</t>
  </si>
  <si>
    <t>Capacitación anual</t>
  </si>
  <si>
    <t>Material de promocion al consumo</t>
  </si>
  <si>
    <t>Festival PorkColombia</t>
  </si>
  <si>
    <t>Seguimiento gestión a eventos</t>
  </si>
  <si>
    <t>Porkamericas</t>
  </si>
  <si>
    <t>Agroexpo</t>
  </si>
  <si>
    <t>Eventos especializados (Sector, gastronomicos , sector salud)</t>
  </si>
  <si>
    <t>Marca y Marketing</t>
  </si>
  <si>
    <t>Desarrollo Material de Apoyo</t>
  </si>
  <si>
    <t>Gestión y seguimiento desarrollo de marca y marketing</t>
  </si>
  <si>
    <t>Fomento al sello de producto</t>
  </si>
  <si>
    <t>Comunicación Integral</t>
  </si>
  <si>
    <t>Seguimiento y gestión comunicación integral</t>
  </si>
  <si>
    <t>Agencia acompañamiento contingencia</t>
  </si>
  <si>
    <t>Defensa Sector Porcicultor</t>
  </si>
  <si>
    <t>Actualización Banco de Imágenes</t>
  </si>
  <si>
    <t xml:space="preserve">Relacionamiento Periodistas / medios de comunicación / free press / Pauta medios de comunicación </t>
  </si>
  <si>
    <t>TOTAL ÁREA ERRADICACIÓN PPC</t>
  </si>
  <si>
    <t>Vacunacion e identificacion de Porcinos</t>
  </si>
  <si>
    <t>Biológico</t>
  </si>
  <si>
    <t>Identificación</t>
  </si>
  <si>
    <t>Suministros Clínicos y Dotaciones</t>
  </si>
  <si>
    <t>Auxilios Distribuidores</t>
  </si>
  <si>
    <t>Distribución Biológico, Chapetas y Materiales</t>
  </si>
  <si>
    <t>Contratación de Personal</t>
  </si>
  <si>
    <t>Disposición de Residuos Biológicos</t>
  </si>
  <si>
    <t>Capacitación y divulgación</t>
  </si>
  <si>
    <t xml:space="preserve">  Capacitación y divulgación</t>
  </si>
  <si>
    <t>Vigilancia Epidemiológica</t>
  </si>
  <si>
    <t>Diagnóstico Rutinario</t>
  </si>
  <si>
    <t>Apoyo actividades de vigilancia activa</t>
  </si>
  <si>
    <t>Administración de la base de datos</t>
  </si>
  <si>
    <t>Mantenimiento, actualización y soporte de la plataforma</t>
  </si>
  <si>
    <t>TOTAL ÁREA TÉCNICA</t>
  </si>
  <si>
    <t>Inocuidad en Producción primaria - IPP</t>
  </si>
  <si>
    <t>Herramientas del Programa IPP</t>
  </si>
  <si>
    <t>Excelencia Técnica en Producción Primaria</t>
  </si>
  <si>
    <t>Apoyo Nuevos negocios en Porcícultura</t>
  </si>
  <si>
    <t>Actualización y Reconocimiento</t>
  </si>
  <si>
    <t>Convenios</t>
  </si>
  <si>
    <t xml:space="preserve">   Contrapartidas Gobernaciones y/o Alcaldias</t>
  </si>
  <si>
    <t xml:space="preserve">   Contrapartidas FNP</t>
  </si>
  <si>
    <t>Sostenibilidad Ambiental y Responsabilidad Social Empresarial</t>
  </si>
  <si>
    <t>Herramientas del programa Sostenibilidad ambiental  y RSE</t>
  </si>
  <si>
    <t>Acompañamiento y fortalecimiento cadena productiva porcícola en sostenibilidad ambiental y R.S.E</t>
  </si>
  <si>
    <t>Variabilidad, cambio climático, y suelos fértiles sostenibles</t>
  </si>
  <si>
    <t>Asociatividad y R.S.E</t>
  </si>
  <si>
    <t>TOTAL ÁREA INVESTIGACIÓN Y TRANSFERENCIA</t>
  </si>
  <si>
    <t>Investigación y desarrollo</t>
  </si>
  <si>
    <t>Proyectos</t>
  </si>
  <si>
    <t>Jornadas de divulgación resultados de investigación</t>
  </si>
  <si>
    <t>Transferencia de tecnología</t>
  </si>
  <si>
    <t xml:space="preserve">  Vinculación tecnologica</t>
  </si>
  <si>
    <t>Campus virtual</t>
  </si>
  <si>
    <t xml:space="preserve">Encuentros regionales </t>
  </si>
  <si>
    <t>Aplicación caracterización granjas porcicolas</t>
  </si>
  <si>
    <t xml:space="preserve">Escuela Porkmelier </t>
  </si>
  <si>
    <t>Sistema de gestión innovación abierta</t>
  </si>
  <si>
    <t>Encuentro de Asociatividad</t>
  </si>
  <si>
    <t xml:space="preserve">Modelo producción primaria y transformación </t>
  </si>
  <si>
    <t>Desarrollo bolsa de empleo</t>
  </si>
  <si>
    <t xml:space="preserve">Curso de reproducción en porcinos  </t>
  </si>
  <si>
    <t xml:space="preserve">Programa de extensión para productores informales </t>
  </si>
  <si>
    <t xml:space="preserve">Gira Técnica </t>
  </si>
  <si>
    <t xml:space="preserve">  Talleres y seminarios</t>
  </si>
  <si>
    <t>Buenas prácticas en el manejo de medicamentos veterinarios</t>
  </si>
  <si>
    <t>Talleres diagnóstico animal (Toma y envío de muestras)</t>
  </si>
  <si>
    <t>Jornadas de actualización técnica</t>
  </si>
  <si>
    <t>Diplomado Gestión Gerencial de Empresas porcícolas</t>
  </si>
  <si>
    <t>Curso de fabricación de productos con valor agregado</t>
  </si>
  <si>
    <t>Material de apoyo</t>
  </si>
  <si>
    <t>Taller de Desposte</t>
  </si>
  <si>
    <t>Diagnostico</t>
  </si>
  <si>
    <t>Diagnostico rutinario con laboratorios oficiales</t>
  </si>
  <si>
    <t>Diagnóstico Rutinario, Integrado y PRRS</t>
  </si>
  <si>
    <t>Compras de insumos</t>
  </si>
  <si>
    <t>Diagnóstico importados</t>
  </si>
  <si>
    <t>Diagnostico rutinario con laboratorios privados</t>
  </si>
  <si>
    <t>Diagnostico Rutinario, Combos y PRRS</t>
  </si>
  <si>
    <t>Pruebas interlaboratorios</t>
  </si>
  <si>
    <t>Promoción al diagnóstico</t>
  </si>
  <si>
    <t>Inocuidad y ambiente</t>
  </si>
  <si>
    <t>Apoyo Diagnostico lineas base (ICA)</t>
  </si>
  <si>
    <t>TOTAL ÁREA SANIDAD</t>
  </si>
  <si>
    <t>Programa Nacional Para la Cerificación del estatus sanitario</t>
  </si>
  <si>
    <t>Control, monitoreo y caracterización de enfermedades priorizadas</t>
  </si>
  <si>
    <t xml:space="preserve">Vigilancia enfermedades exoticas </t>
  </si>
  <si>
    <t>Gestión Sanitaria</t>
  </si>
  <si>
    <t>Gestión del riesgo de enfermedades porcinas</t>
  </si>
  <si>
    <t>Estudios de vigilancia epidemiologica</t>
  </si>
  <si>
    <t>Divulgación sanitaria</t>
  </si>
  <si>
    <t>TOTAL ÁREA COMERCIALIZACIÓN</t>
  </si>
  <si>
    <t>Comercialización nacional y sustitución de importaciones</t>
  </si>
  <si>
    <t>Herramientas del programa</t>
  </si>
  <si>
    <t>Desarrollo de habilidades comerciales</t>
  </si>
  <si>
    <t>Experiencia y promoción comercial</t>
  </si>
  <si>
    <t>Desarrollo de nuevas tendencias y productos</t>
  </si>
  <si>
    <t>Gestión en transformación</t>
  </si>
  <si>
    <t>Calidad e inocuidad en transformación</t>
  </si>
  <si>
    <t>Magro</t>
  </si>
  <si>
    <t>Comercio Exterior</t>
  </si>
  <si>
    <t>Admisibilidad</t>
  </si>
  <si>
    <t>Preparación oferta exportable</t>
  </si>
  <si>
    <t>CUOTA DE ADMINISTRACIÓN</t>
  </si>
  <si>
    <t>Cuota de administración FNP</t>
  </si>
  <si>
    <t>Cuota de administración PPC</t>
  </si>
  <si>
    <t>FONDO DE EMERGENCIA FNP</t>
  </si>
  <si>
    <t>FONDO DE EMERGENCIA PPC</t>
  </si>
  <si>
    <t xml:space="preserve">RESERVA FUTURAS INVERSIONES Y GASTOS </t>
  </si>
  <si>
    <t>Cuota de fomento porcícola</t>
  </si>
  <si>
    <t>Cuota de erradicación Peste Porcina Clásica</t>
  </si>
  <si>
    <t xml:space="preserve">TOTAL GASTOS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</si>
</sst>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0000"/>
    <numFmt numFmtId="165" formatCode="0.0%"/>
    <numFmt numFmtId="166" formatCode="0.0000%"/>
    <numFmt numFmtId="167" formatCode="_ * #,##0.00_ ;_ * \-#,##0.00_ ;_ * &quot;-&quot;??_ ;_ @_ "/>
    <numFmt numFmtId="168" formatCode="0.0000"/>
    <numFmt numFmtId="169" formatCode="0.000000000000"/>
    <numFmt numFmtId="170" formatCode="_ * #,##0.0000000_ ;_ * \-#,##0.0000000_ ;_ * &quot;-&quot;??_ ;_ @_ "/>
    <numFmt numFmtId="171" formatCode="_ * #,##0.0000000000_ ;_ * \-#,##0.0000000000_ ;_ * &quot;-&quot;??_ ;_ @_ "/>
    <numFmt numFmtId="172" formatCode="_ * #,##0_ ;_ * \-#,##0_ ;_ * &quot;-&quot;??_ ;_ @_ "/>
    <numFmt numFmtId="173" formatCode="_-* #,##0\ _€_-;\-* #,##0\ _€_-;_-* &quot;-&quot;??\ _€_-;_-@_-"/>
    <numFmt numFmtId="174" formatCode="_ * #,##0_ ;_ * \-#,##0_ ;_ * &quot;-&quot;_ ;_ @_ 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1"/>
      <color indexed="10"/>
      <name val="Century Gothic"/>
      <family val="2"/>
    </font>
    <font>
      <b/>
      <sz val="11"/>
      <color rgb="FFFF0000"/>
      <name val="Century Gothic"/>
      <family val="2"/>
    </font>
    <font>
      <sz val="11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Continuous"/>
    </xf>
    <xf numFmtId="3" fontId="2" fillId="2" borderId="0" xfId="0" applyNumberFormat="1" applyFont="1" applyFill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3" fontId="3" fillId="2" borderId="0" xfId="0" applyNumberFormat="1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2" borderId="1" xfId="0" applyNumberFormat="1" applyFont="1" applyFill="1" applyBorder="1"/>
    <xf numFmtId="0" fontId="3" fillId="2" borderId="1" xfId="0" applyFont="1" applyFill="1" applyBorder="1"/>
    <xf numFmtId="10" fontId="2" fillId="2" borderId="1" xfId="1" applyNumberFormat="1" applyFont="1" applyFill="1" applyBorder="1"/>
    <xf numFmtId="3" fontId="3" fillId="2" borderId="1" xfId="0" applyNumberFormat="1" applyFont="1" applyFill="1" applyBorder="1"/>
    <xf numFmtId="3" fontId="3" fillId="0" borderId="1" xfId="0" applyNumberFormat="1" applyFont="1" applyBorder="1"/>
    <xf numFmtId="10" fontId="3" fillId="2" borderId="1" xfId="1" applyNumberFormat="1" applyFont="1" applyFill="1" applyBorder="1"/>
    <xf numFmtId="164" fontId="3" fillId="0" borderId="0" xfId="0" applyNumberFormat="1" applyFont="1"/>
    <xf numFmtId="3" fontId="6" fillId="0" borderId="1" xfId="0" applyNumberFormat="1" applyFont="1" applyBorder="1"/>
    <xf numFmtId="0" fontId="2" fillId="2" borderId="1" xfId="0" applyFont="1" applyFill="1" applyBorder="1"/>
    <xf numFmtId="3" fontId="2" fillId="0" borderId="1" xfId="0" applyNumberFormat="1" applyFont="1" applyBorder="1"/>
    <xf numFmtId="3" fontId="3" fillId="0" borderId="0" xfId="0" applyNumberFormat="1" applyFont="1"/>
    <xf numFmtId="165" fontId="3" fillId="0" borderId="0" xfId="1" applyNumberFormat="1" applyFont="1" applyFill="1"/>
    <xf numFmtId="166" fontId="3" fillId="0" borderId="0" xfId="1" applyNumberFormat="1" applyFont="1" applyFill="1"/>
    <xf numFmtId="9" fontId="2" fillId="0" borderId="1" xfId="1" applyFont="1" applyFill="1" applyBorder="1"/>
    <xf numFmtId="10" fontId="3" fillId="0" borderId="0" xfId="1" applyNumberFormat="1" applyFont="1" applyFill="1"/>
    <xf numFmtId="3" fontId="3" fillId="2" borderId="1" xfId="2" applyNumberFormat="1" applyFont="1" applyFill="1" applyBorder="1"/>
    <xf numFmtId="168" fontId="3" fillId="0" borderId="0" xfId="0" applyNumberFormat="1" applyFont="1"/>
    <xf numFmtId="3" fontId="2" fillId="2" borderId="1" xfId="2" applyNumberFormat="1" applyFont="1" applyFill="1" applyBorder="1"/>
    <xf numFmtId="37" fontId="2" fillId="2" borderId="1" xfId="0" applyNumberFormat="1" applyFont="1" applyFill="1" applyBorder="1" applyAlignment="1">
      <alignment horizontal="left"/>
    </xf>
    <xf numFmtId="37" fontId="3" fillId="2" borderId="1" xfId="0" applyNumberFormat="1" applyFont="1" applyFill="1" applyBorder="1" applyAlignment="1">
      <alignment horizontal="left"/>
    </xf>
    <xf numFmtId="0" fontId="2" fillId="0" borderId="0" xfId="0" applyFont="1"/>
    <xf numFmtId="3" fontId="2" fillId="0" borderId="1" xfId="2" applyNumberFormat="1" applyFont="1" applyFill="1" applyBorder="1"/>
    <xf numFmtId="10" fontId="2" fillId="0" borderId="1" xfId="1" applyNumberFormat="1" applyFont="1" applyFill="1" applyBorder="1"/>
    <xf numFmtId="37" fontId="2" fillId="2" borderId="1" xfId="0" applyNumberFormat="1" applyFont="1" applyFill="1" applyBorder="1"/>
    <xf numFmtId="167" fontId="2" fillId="0" borderId="1" xfId="2" applyFont="1" applyFill="1" applyBorder="1"/>
    <xf numFmtId="167" fontId="3" fillId="0" borderId="1" xfId="2" applyFont="1" applyFill="1" applyBorder="1"/>
    <xf numFmtId="167" fontId="2" fillId="0" borderId="0" xfId="2" applyFont="1" applyFill="1"/>
    <xf numFmtId="37" fontId="2" fillId="2" borderId="1" xfId="0" applyNumberFormat="1" applyFont="1" applyFill="1" applyBorder="1" applyAlignment="1">
      <alignment horizontal="left" wrapText="1"/>
    </xf>
    <xf numFmtId="37" fontId="3" fillId="2" borderId="1" xfId="0" applyNumberFormat="1" applyFont="1" applyFill="1" applyBorder="1"/>
    <xf numFmtId="10" fontId="3" fillId="0" borderId="0" xfId="1" applyNumberFormat="1" applyFont="1"/>
    <xf numFmtId="3" fontId="2" fillId="0" borderId="1" xfId="3" applyNumberFormat="1" applyFont="1" applyFill="1" applyBorder="1"/>
    <xf numFmtId="169" fontId="3" fillId="0" borderId="0" xfId="0" applyNumberFormat="1" applyFont="1"/>
    <xf numFmtId="170" fontId="3" fillId="0" borderId="0" xfId="4" applyNumberFormat="1" applyFont="1" applyFill="1"/>
    <xf numFmtId="0" fontId="3" fillId="0" borderId="1" xfId="0" applyFont="1" applyBorder="1"/>
    <xf numFmtId="171" fontId="3" fillId="0" borderId="0" xfId="4" applyNumberFormat="1" applyFont="1" applyFill="1"/>
    <xf numFmtId="37" fontId="3" fillId="0" borderId="0" xfId="0" applyNumberFormat="1" applyFont="1"/>
    <xf numFmtId="10" fontId="3" fillId="0" borderId="0" xfId="0" applyNumberFormat="1" applyFont="1"/>
    <xf numFmtId="167" fontId="3" fillId="0" borderId="0" xfId="2" applyFont="1" applyFill="1"/>
    <xf numFmtId="9" fontId="3" fillId="0" borderId="0" xfId="1" applyFont="1" applyFill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72" fontId="3" fillId="0" borderId="0" xfId="2" applyNumberFormat="1" applyFont="1" applyFill="1"/>
    <xf numFmtId="3" fontId="3" fillId="0" borderId="2" xfId="0" applyNumberFormat="1" applyFont="1" applyBorder="1"/>
    <xf numFmtId="172" fontId="3" fillId="0" borderId="2" xfId="2" applyNumberFormat="1" applyFont="1" applyFill="1" applyBorder="1"/>
    <xf numFmtId="172" fontId="3" fillId="0" borderId="0" xfId="2" applyNumberFormat="1" applyFont="1" applyFill="1" applyBorder="1"/>
    <xf numFmtId="3" fontId="2" fillId="0" borderId="0" xfId="0" applyNumberFormat="1" applyFont="1"/>
    <xf numFmtId="173" fontId="2" fillId="0" borderId="0" xfId="0" applyNumberFormat="1" applyFont="1"/>
    <xf numFmtId="173" fontId="3" fillId="0" borderId="0" xfId="0" applyNumberFormat="1" applyFont="1"/>
    <xf numFmtId="167" fontId="2" fillId="0" borderId="0" xfId="2" applyFont="1" applyFill="1" applyAlignment="1">
      <alignment horizontal="center"/>
    </xf>
    <xf numFmtId="0" fontId="3" fillId="0" borderId="0" xfId="0" applyFont="1" applyAlignment="1">
      <alignment horizontal="center"/>
    </xf>
    <xf numFmtId="174" fontId="3" fillId="0" borderId="0" xfId="5" applyFont="1" applyFill="1" applyAlignment="1">
      <alignment horizontal="center"/>
    </xf>
    <xf numFmtId="3" fontId="3" fillId="0" borderId="0" xfId="0" applyNumberFormat="1" applyFont="1" applyAlignment="1">
      <alignment horizontal="center"/>
    </xf>
  </cellXfs>
  <cellStyles count="6">
    <cellStyle name="Millares [0] 2" xfId="5" xr:uid="{46DA7589-6CB1-4640-9D9D-8724B75E6E68}"/>
    <cellStyle name="Millares 11" xfId="4" xr:uid="{A01C7F63-4B05-4190-AB2A-D9DBC62969DA}"/>
    <cellStyle name="Millares 2 2" xfId="3" xr:uid="{E7F0066E-E3C7-49E3-9339-0050707C067A}"/>
    <cellStyle name="Millares 23 2" xfId="2" xr:uid="{E01D7B75-04EA-45DE-A204-4583A4E49E72}"/>
    <cellStyle name="Normal" xfId="0" builtinId="0"/>
    <cellStyle name="Porcentaje 10 2" xfId="1" xr:uid="{EDF6A112-CF59-4397-9AC5-9088DF2BFA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22/Acuerdos%20presupuestales/Acuerdos%20definitivos/Solicitud%201er%20trimestre%202023%20281122.xlsx" TargetMode="External"/><Relationship Id="rId1" Type="http://schemas.openxmlformats.org/officeDocument/2006/relationships/externalLinkPath" Target="/A&#241;o%202022/Acuerdos%20presupuestales/Acuerdos%20definitivos/Solicitud%201er%20trimestre%202023%2028112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2011\Presentaciones\COMITES%20PPC\DESPACHOS%20BIOLOGICO%202011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directorppc/AppData/Local/Microsoft/Windows/Temporary%20Internet%20Files/Content.IE5/68SX2PI0/Desagregado%20&#193;rea%202015.xls" TargetMode="External"/><Relationship Id="rId1" Type="http://schemas.openxmlformats.org/officeDocument/2006/relationships/externalLinkPath" Target="/Users/directorppc/AppData/Local/Microsoft/Windows/Temporary%20Internet%20Files/Content.IE5/68SX2PI0/Desagregado%20&#193;rea%20201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Temp\desagregado%20ppc%20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Documents%20and%20Settings\PatriciaMart&#237;nez\Configuraci&#243;n%20local\Archivos%20temporales%20de%20Internet\Content.Outlook\RD6RDTKZ\A&#241;o%202008\Presupuesto%202009\nomina%202009%20ppc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17/Presupuesto%202017/Presupuesto%202017%203ra%20version/Anexos/Presupuesto%20PPC%202016.xls" TargetMode="External"/><Relationship Id="rId1" Type="http://schemas.openxmlformats.org/officeDocument/2006/relationships/externalLinkPath" Target="/A&#241;o%202017/Presupuesto%202017/Presupuesto%202017%203ra%20version/Anexos/Presupuesto%20PPC%20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PTO%20FONDO%202010\Presupuesto%202010%20versi&#243;n%203\PRESUPUESTO%2010%203a%20%20versi&#243;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JefeControlRegional\Presupuesto%202008\Presupuesto%20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Users\OscarRubio\AppData\Local\Microsoft\Windows\Temporary%20Internet%20Files\Content.Outlook\INBWVVAW\ANEXO%20ACUERDO%204-12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JorgeOrtiz/Desktop/PPC2013/PRESUPUESTO%202014/PRESUPUESTO%20DEFINITIVO%202014%20NOV/Desagregado%20PPC%202014%20%20definitivo.xls" TargetMode="External"/><Relationship Id="rId1" Type="http://schemas.openxmlformats.org/officeDocument/2006/relationships/externalLinkPath" Target="/Users/JorgeOrtiz/Desktop/PPC2013/PRESUPUESTO%202014/PRESUPUESTO%20DEFINITIVO%202014%20NOV/Desagregado%20PPC%202014%20%20definitivo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23/Acuerdos%20presupuestales/Definitivos/Sabana%20presupuestal%2013-03-2023.xlsx" TargetMode="External"/><Relationship Id="rId1" Type="http://schemas.openxmlformats.org/officeDocument/2006/relationships/externalLinkPath" Target="/A&#241;o%202023/Acuerdos%20presupuestales/Definitivos/Sabana%20presupuestal%2013-03-2023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A&#241;o%202023/Acuerdos%20presupuestales/Definitivos/ANEXO%20ACUERDO%2006-23.xls" TargetMode="External"/><Relationship Id="rId2" Type="http://schemas.openxmlformats.org/officeDocument/2006/relationships/externalLinkPath" Target="file:///Y:\A&#241;o%202023\Acuerdos%20presupuestales\Definitivos\ANEXO%20ACUERDO%2006-23.xls" TargetMode="External"/><Relationship Id="rId1" Type="http://schemas.openxmlformats.org/officeDocument/2006/relationships/externalLinkPath" Target="/A&#241;o%202023/Acuerdos%20presupuestales/Definitivos/ANEXO%20ACUERDO%2006-2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CONTABILIDAD\ANEXO%20CIERRE%20DE%20INGRESOS%20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Informe%20gesti&#243;n%20definitivo%20I%20semestre%202012\gastos%20enero%20junio%20de%202012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17/AJUSTE%20SALARIOSdef/Ajuste%20salariosdef.xls" TargetMode="External"/><Relationship Id="rId1" Type="http://schemas.openxmlformats.org/officeDocument/2006/relationships/externalLinkPath" Target="/A&#241;o%202017/AJUSTE%20SALARIOSdef/Ajuste%20salariosde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A&#241;o%202010\MANEJO%20PTO%202010\PRESUPUESTO%20INGRESOS%20ESTIMADO%202010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15/PRESUPUESTO%202015/PRESUPUESTO%202015%20V.6/Presupuesto%202015%20version%206.xls" TargetMode="External"/><Relationship Id="rId1" Type="http://schemas.openxmlformats.org/officeDocument/2006/relationships/externalLinkPath" Target="/A&#241;o%202015/PRESUPUESTO%202015/PRESUPUESTO%202015%20V.6/Presupuesto%202015%20version%2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"/>
      <sheetName val="Anexo Ingresos"/>
      <sheetName val="proyec cabezas"/>
      <sheetName val="Ing programas"/>
      <sheetName val="VENTAS EPPC"/>
      <sheetName val="CONCILIACIÓN INGRESOS"/>
      <sheetName val="RES"/>
      <sheetName val="ECO"/>
      <sheetName val="TEC"/>
      <sheetName val="TRANSF"/>
      <sheetName val="FUN"/>
      <sheetName val="SAN"/>
      <sheetName val="MER"/>
      <sheetName val="COM"/>
      <sheetName val="PPC"/>
      <sheetName val="Funcionamiento"/>
      <sheetName val="Nómina dir 2022"/>
      <sheetName val="Nómina dir 2022 ajuste"/>
      <sheetName val="Nómina dir 2022 difajust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>
        <row r="14">
          <cell r="I14">
            <v>122135072</v>
          </cell>
        </row>
        <row r="15">
          <cell r="I15">
            <v>6175369</v>
          </cell>
        </row>
        <row r="16">
          <cell r="I16">
            <v>5449348</v>
          </cell>
        </row>
        <row r="18">
          <cell r="I18">
            <v>5449348</v>
          </cell>
        </row>
        <row r="19">
          <cell r="I19">
            <v>653922</v>
          </cell>
        </row>
        <row r="20">
          <cell r="I20">
            <v>22250147</v>
          </cell>
        </row>
        <row r="21">
          <cell r="I21">
            <v>4503424</v>
          </cell>
        </row>
        <row r="22">
          <cell r="I22">
            <v>5629280</v>
          </cell>
        </row>
        <row r="26">
          <cell r="I26">
            <v>200000</v>
          </cell>
        </row>
        <row r="27">
          <cell r="I27">
            <v>60000</v>
          </cell>
        </row>
        <row r="28">
          <cell r="I28">
            <v>3702662</v>
          </cell>
        </row>
        <row r="29">
          <cell r="I29">
            <v>0</v>
          </cell>
        </row>
        <row r="31">
          <cell r="I31">
            <v>4420973</v>
          </cell>
        </row>
      </sheetData>
      <sheetData sheetId="8" refreshError="1">
        <row r="14">
          <cell r="I14">
            <v>209692987</v>
          </cell>
        </row>
        <row r="15">
          <cell r="I15">
            <v>10602454</v>
          </cell>
        </row>
        <row r="16">
          <cell r="I16">
            <v>12827824</v>
          </cell>
        </row>
        <row r="18">
          <cell r="I18">
            <v>12827824</v>
          </cell>
        </row>
        <row r="19">
          <cell r="I19">
            <v>1539339</v>
          </cell>
        </row>
        <row r="20">
          <cell r="I20">
            <v>40915079</v>
          </cell>
        </row>
        <row r="21">
          <cell r="I21">
            <v>8281196</v>
          </cell>
        </row>
        <row r="22">
          <cell r="I22">
            <v>10351516</v>
          </cell>
        </row>
        <row r="26">
          <cell r="I26">
            <v>412125</v>
          </cell>
        </row>
        <row r="27">
          <cell r="I27">
            <v>3819413</v>
          </cell>
        </row>
        <row r="28">
          <cell r="I28">
            <v>829228</v>
          </cell>
        </row>
        <row r="29">
          <cell r="I29">
            <v>3702662</v>
          </cell>
        </row>
        <row r="30">
          <cell r="I30">
            <v>4500000</v>
          </cell>
        </row>
        <row r="31">
          <cell r="I31">
            <v>2318201</v>
          </cell>
        </row>
        <row r="38">
          <cell r="I38">
            <v>80493444</v>
          </cell>
        </row>
        <row r="39">
          <cell r="I39">
            <v>272844465</v>
          </cell>
        </row>
        <row r="40">
          <cell r="I40">
            <v>26237118</v>
          </cell>
        </row>
        <row r="41">
          <cell r="I41">
            <v>0</v>
          </cell>
        </row>
      </sheetData>
      <sheetData sheetId="9" refreshError="1">
        <row r="14">
          <cell r="I14">
            <v>144512468</v>
          </cell>
        </row>
        <row r="15">
          <cell r="I15">
            <v>7306810</v>
          </cell>
        </row>
        <row r="16">
          <cell r="I16">
            <v>7335084</v>
          </cell>
        </row>
        <row r="18">
          <cell r="I18">
            <v>7335084</v>
          </cell>
        </row>
        <row r="19">
          <cell r="I19">
            <v>880210</v>
          </cell>
        </row>
        <row r="20">
          <cell r="I20">
            <v>27020385</v>
          </cell>
        </row>
        <row r="21">
          <cell r="I21">
            <v>5468920</v>
          </cell>
        </row>
        <row r="22">
          <cell r="I22">
            <v>6836156</v>
          </cell>
        </row>
        <row r="53">
          <cell r="I53">
            <v>0</v>
          </cell>
        </row>
      </sheetData>
      <sheetData sheetId="10" refreshError="1">
        <row r="14">
          <cell r="I14">
            <v>279778362</v>
          </cell>
        </row>
        <row r="15">
          <cell r="I15">
            <v>13252016</v>
          </cell>
        </row>
        <row r="16">
          <cell r="I16">
            <v>22086695</v>
          </cell>
        </row>
        <row r="17">
          <cell r="I17">
            <v>61214886</v>
          </cell>
        </row>
        <row r="18">
          <cell r="I18"/>
        </row>
        <row r="19">
          <cell r="I19">
            <v>22086695</v>
          </cell>
        </row>
        <row r="20">
          <cell r="I20">
            <v>2650404</v>
          </cell>
        </row>
        <row r="21">
          <cell r="I21">
            <v>58965063</v>
          </cell>
        </row>
        <row r="22">
          <cell r="I22">
            <v>11286036</v>
          </cell>
        </row>
        <row r="23">
          <cell r="I23">
            <v>14107548</v>
          </cell>
        </row>
      </sheetData>
      <sheetData sheetId="11" refreshError="1">
        <row r="14">
          <cell r="I14">
            <v>13703872</v>
          </cell>
        </row>
        <row r="15">
          <cell r="I15">
            <v>692892</v>
          </cell>
        </row>
        <row r="16">
          <cell r="I16">
            <v>1154821</v>
          </cell>
        </row>
        <row r="17">
          <cell r="I17">
            <v>1154821</v>
          </cell>
        </row>
        <row r="18">
          <cell r="I18">
            <v>138578</v>
          </cell>
        </row>
        <row r="19">
          <cell r="I19">
            <v>2921284</v>
          </cell>
        </row>
        <row r="20">
          <cell r="I20">
            <v>591268</v>
          </cell>
        </row>
        <row r="21">
          <cell r="I21">
            <v>739088</v>
          </cell>
        </row>
        <row r="25">
          <cell r="I25">
            <v>3702662</v>
          </cell>
        </row>
        <row r="26">
          <cell r="I26">
            <v>251080</v>
          </cell>
        </row>
      </sheetData>
      <sheetData sheetId="12" refreshError="1">
        <row r="14">
          <cell r="I14">
            <v>157979905</v>
          </cell>
        </row>
        <row r="15">
          <cell r="I15">
            <v>7987748</v>
          </cell>
        </row>
        <row r="16">
          <cell r="I16">
            <v>8469980</v>
          </cell>
        </row>
        <row r="18">
          <cell r="I18">
            <v>8469980</v>
          </cell>
        </row>
        <row r="19">
          <cell r="I19">
            <v>1016397</v>
          </cell>
        </row>
        <row r="20">
          <cell r="I20">
            <v>29891266</v>
          </cell>
        </row>
        <row r="21">
          <cell r="I21">
            <v>6049988</v>
          </cell>
        </row>
        <row r="22">
          <cell r="I22">
            <v>7562492</v>
          </cell>
        </row>
        <row r="26">
          <cell r="I26">
            <v>1166667</v>
          </cell>
        </row>
        <row r="27">
          <cell r="I27">
            <v>4948012</v>
          </cell>
        </row>
        <row r="28">
          <cell r="I28">
            <v>1008066</v>
          </cell>
        </row>
        <row r="29">
          <cell r="I29">
            <v>3702662</v>
          </cell>
        </row>
        <row r="31">
          <cell r="I31">
            <v>2193366</v>
          </cell>
        </row>
      </sheetData>
      <sheetData sheetId="13" refreshError="1">
        <row r="14">
          <cell r="I14">
            <v>199067794</v>
          </cell>
        </row>
        <row r="15">
          <cell r="I15">
            <v>10065225</v>
          </cell>
        </row>
        <row r="16">
          <cell r="I16">
            <v>11932442</v>
          </cell>
        </row>
        <row r="18">
          <cell r="I18">
            <v>11932442</v>
          </cell>
        </row>
        <row r="19">
          <cell r="I19">
            <v>1431893</v>
          </cell>
        </row>
        <row r="20">
          <cell r="I20">
            <v>38650092</v>
          </cell>
        </row>
        <row r="21">
          <cell r="I21">
            <v>7822764</v>
          </cell>
        </row>
        <row r="22">
          <cell r="I22">
            <v>9778464</v>
          </cell>
        </row>
      </sheetData>
      <sheetData sheetId="14" refreshError="1">
        <row r="14">
          <cell r="I14">
            <v>433113626</v>
          </cell>
        </row>
        <row r="15">
          <cell r="I15">
            <v>21899003</v>
          </cell>
        </row>
        <row r="16">
          <cell r="I16">
            <v>31655406</v>
          </cell>
        </row>
        <row r="18">
          <cell r="I18">
            <v>31655406</v>
          </cell>
        </row>
        <row r="19">
          <cell r="I19">
            <v>3798649</v>
          </cell>
        </row>
        <row r="20">
          <cell r="I20">
            <v>89668834</v>
          </cell>
        </row>
        <row r="21">
          <cell r="I21">
            <v>17876216</v>
          </cell>
        </row>
        <row r="22">
          <cell r="I22">
            <v>22345288</v>
          </cell>
        </row>
        <row r="26">
          <cell r="I26">
            <v>9650554</v>
          </cell>
        </row>
        <row r="27">
          <cell r="I27">
            <v>894337</v>
          </cell>
        </row>
        <row r="28">
          <cell r="I28">
            <v>4666667</v>
          </cell>
        </row>
        <row r="29">
          <cell r="I29">
            <v>8000000</v>
          </cell>
        </row>
        <row r="30">
          <cell r="I30">
            <v>600000</v>
          </cell>
        </row>
        <row r="31">
          <cell r="I31">
            <v>3702662</v>
          </cell>
        </row>
        <row r="32">
          <cell r="I32">
            <v>13333333</v>
          </cell>
        </row>
        <row r="33">
          <cell r="I33">
            <v>23333333</v>
          </cell>
        </row>
        <row r="34">
          <cell r="I34">
            <v>90000000</v>
          </cell>
        </row>
        <row r="35">
          <cell r="I35">
            <v>13140303</v>
          </cell>
        </row>
        <row r="36">
          <cell r="I36">
            <v>4238014</v>
          </cell>
        </row>
      </sheetData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ES"/>
      <sheetName val="2010  LABORATORIOS"/>
      <sheetName val="2011 LABORATORIOS"/>
      <sheetName val="COMPARATIVO POR DOSIS"/>
      <sheetName val="COMPARATIVO POR LABORATORIO"/>
      <sheetName val="Hoja1"/>
      <sheetName val="BRIGADAS"/>
      <sheetName val="COMITÉ"/>
      <sheetName val="DISTRIBUIDOR"/>
      <sheetName val="DEPARTAMENTO"/>
      <sheetName val="CONSOLIDADO GENERAL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40191</v>
          </cell>
        </row>
        <row r="4">
          <cell r="E4">
            <v>40196</v>
          </cell>
        </row>
        <row r="5">
          <cell r="E5">
            <v>40179</v>
          </cell>
        </row>
        <row r="6">
          <cell r="E6">
            <v>40193</v>
          </cell>
        </row>
        <row r="7">
          <cell r="E7">
            <v>40193</v>
          </cell>
        </row>
        <row r="8">
          <cell r="E8">
            <v>40190</v>
          </cell>
        </row>
        <row r="9">
          <cell r="E9">
            <v>40190</v>
          </cell>
        </row>
        <row r="10">
          <cell r="E10">
            <v>40190</v>
          </cell>
        </row>
        <row r="11">
          <cell r="E11">
            <v>40190</v>
          </cell>
        </row>
        <row r="12">
          <cell r="E12">
            <v>40190</v>
          </cell>
        </row>
        <row r="13">
          <cell r="E13">
            <v>40191</v>
          </cell>
        </row>
        <row r="14">
          <cell r="E14">
            <v>40191</v>
          </cell>
        </row>
        <row r="15">
          <cell r="E15">
            <v>40196</v>
          </cell>
        </row>
        <row r="16">
          <cell r="E16">
            <v>40196</v>
          </cell>
        </row>
        <row r="17">
          <cell r="E17">
            <v>40196</v>
          </cell>
        </row>
        <row r="18">
          <cell r="E18">
            <v>40196</v>
          </cell>
        </row>
        <row r="19">
          <cell r="E19">
            <v>40197</v>
          </cell>
        </row>
        <row r="20">
          <cell r="E20">
            <v>40197</v>
          </cell>
        </row>
        <row r="21">
          <cell r="E21">
            <v>40197</v>
          </cell>
        </row>
        <row r="22">
          <cell r="E22">
            <v>40192</v>
          </cell>
        </row>
        <row r="23">
          <cell r="E23">
            <v>40192</v>
          </cell>
        </row>
        <row r="24">
          <cell r="E24">
            <v>40192</v>
          </cell>
        </row>
        <row r="25">
          <cell r="E25">
            <v>40192</v>
          </cell>
        </row>
        <row r="26">
          <cell r="E26">
            <v>40197</v>
          </cell>
        </row>
        <row r="27">
          <cell r="E27">
            <v>40197</v>
          </cell>
        </row>
        <row r="28">
          <cell r="E28">
            <v>40196</v>
          </cell>
        </row>
        <row r="29">
          <cell r="E29">
            <v>40196</v>
          </cell>
        </row>
        <row r="30">
          <cell r="E30">
            <v>40196</v>
          </cell>
        </row>
        <row r="31">
          <cell r="E31">
            <v>40199</v>
          </cell>
        </row>
        <row r="32">
          <cell r="E32">
            <v>40199</v>
          </cell>
        </row>
        <row r="33">
          <cell r="E33">
            <v>40199</v>
          </cell>
        </row>
        <row r="34">
          <cell r="E34">
            <v>40199</v>
          </cell>
        </row>
        <row r="35">
          <cell r="E35">
            <v>40203</v>
          </cell>
        </row>
        <row r="36">
          <cell r="E36">
            <v>40203</v>
          </cell>
        </row>
        <row r="37">
          <cell r="E37">
            <v>40203</v>
          </cell>
        </row>
        <row r="38">
          <cell r="E38">
            <v>40203</v>
          </cell>
        </row>
        <row r="39">
          <cell r="E39">
            <v>40200</v>
          </cell>
        </row>
        <row r="40">
          <cell r="E40">
            <v>40200</v>
          </cell>
        </row>
        <row r="41">
          <cell r="E41">
            <v>40199</v>
          </cell>
        </row>
        <row r="42">
          <cell r="E42">
            <v>40203</v>
          </cell>
        </row>
        <row r="43">
          <cell r="E43">
            <v>40203</v>
          </cell>
        </row>
        <row r="44">
          <cell r="E44">
            <v>40203</v>
          </cell>
        </row>
        <row r="45">
          <cell r="E45">
            <v>40203</v>
          </cell>
        </row>
        <row r="46">
          <cell r="E46">
            <v>40203</v>
          </cell>
        </row>
        <row r="47">
          <cell r="E47">
            <v>40203</v>
          </cell>
        </row>
        <row r="48">
          <cell r="E48">
            <v>40205</v>
          </cell>
        </row>
        <row r="49">
          <cell r="E49">
            <v>40205</v>
          </cell>
        </row>
        <row r="50">
          <cell r="E50">
            <v>40205</v>
          </cell>
        </row>
        <row r="51">
          <cell r="E51">
            <v>40205</v>
          </cell>
        </row>
        <row r="52">
          <cell r="E52">
            <v>40205</v>
          </cell>
        </row>
        <row r="53">
          <cell r="E53">
            <v>40205</v>
          </cell>
        </row>
        <row r="54">
          <cell r="E54">
            <v>40205</v>
          </cell>
        </row>
        <row r="55">
          <cell r="E55">
            <v>40205</v>
          </cell>
        </row>
        <row r="56">
          <cell r="E56">
            <v>40205</v>
          </cell>
        </row>
        <row r="57">
          <cell r="E57">
            <v>40205</v>
          </cell>
        </row>
        <row r="58">
          <cell r="E58">
            <v>40205</v>
          </cell>
        </row>
        <row r="59">
          <cell r="E59">
            <v>40205</v>
          </cell>
        </row>
        <row r="60">
          <cell r="E60">
            <v>40210</v>
          </cell>
        </row>
        <row r="61">
          <cell r="E61">
            <v>40210</v>
          </cell>
        </row>
        <row r="62">
          <cell r="E62">
            <v>40210</v>
          </cell>
        </row>
        <row r="63">
          <cell r="E63">
            <v>40210</v>
          </cell>
        </row>
        <row r="64">
          <cell r="E64">
            <v>40210</v>
          </cell>
        </row>
        <row r="65">
          <cell r="E65">
            <v>40210</v>
          </cell>
        </row>
        <row r="66">
          <cell r="E66">
            <v>40210</v>
          </cell>
        </row>
        <row r="67">
          <cell r="E67">
            <v>40210</v>
          </cell>
        </row>
        <row r="68">
          <cell r="E68">
            <v>40210</v>
          </cell>
        </row>
        <row r="69">
          <cell r="E69">
            <v>40210</v>
          </cell>
        </row>
        <row r="70">
          <cell r="E70">
            <v>40211</v>
          </cell>
        </row>
        <row r="71">
          <cell r="E71">
            <v>40211</v>
          </cell>
        </row>
        <row r="72">
          <cell r="E72">
            <v>40211</v>
          </cell>
        </row>
        <row r="73">
          <cell r="E73">
            <v>40211</v>
          </cell>
        </row>
        <row r="74">
          <cell r="E74">
            <v>40211</v>
          </cell>
        </row>
        <row r="75">
          <cell r="E75">
            <v>40211</v>
          </cell>
        </row>
        <row r="76">
          <cell r="E76">
            <v>40211</v>
          </cell>
        </row>
        <row r="77">
          <cell r="E77">
            <v>40211</v>
          </cell>
        </row>
        <row r="78">
          <cell r="E78">
            <v>40211</v>
          </cell>
        </row>
        <row r="79">
          <cell r="E79">
            <v>40211</v>
          </cell>
        </row>
        <row r="80">
          <cell r="E80">
            <v>40211</v>
          </cell>
        </row>
        <row r="81">
          <cell r="E81">
            <v>40211</v>
          </cell>
        </row>
        <row r="82">
          <cell r="E82">
            <v>40211</v>
          </cell>
        </row>
        <row r="83">
          <cell r="E83">
            <v>40210</v>
          </cell>
        </row>
        <row r="84">
          <cell r="E84">
            <v>40210</v>
          </cell>
        </row>
        <row r="85">
          <cell r="E85">
            <v>40205</v>
          </cell>
        </row>
        <row r="86">
          <cell r="E86">
            <v>40205</v>
          </cell>
        </row>
        <row r="87">
          <cell r="E87">
            <v>40210</v>
          </cell>
        </row>
        <row r="88">
          <cell r="E88">
            <v>40212</v>
          </cell>
        </row>
        <row r="89">
          <cell r="E89">
            <v>40212</v>
          </cell>
        </row>
        <row r="90">
          <cell r="E90">
            <v>40210</v>
          </cell>
        </row>
        <row r="91">
          <cell r="E91">
            <v>40210</v>
          </cell>
        </row>
        <row r="92">
          <cell r="E92">
            <v>40213</v>
          </cell>
        </row>
        <row r="93">
          <cell r="E93">
            <v>40213</v>
          </cell>
        </row>
        <row r="94">
          <cell r="E94">
            <v>40210</v>
          </cell>
        </row>
        <row r="95">
          <cell r="E95">
            <v>40210</v>
          </cell>
        </row>
        <row r="96">
          <cell r="E96">
            <v>40212</v>
          </cell>
        </row>
        <row r="97">
          <cell r="E97">
            <v>40212</v>
          </cell>
        </row>
        <row r="98">
          <cell r="E98">
            <v>40213</v>
          </cell>
        </row>
        <row r="99">
          <cell r="E99">
            <v>40213</v>
          </cell>
        </row>
        <row r="100">
          <cell r="E100">
            <v>40214</v>
          </cell>
        </row>
        <row r="101">
          <cell r="E101">
            <v>40214</v>
          </cell>
        </row>
        <row r="102">
          <cell r="E102">
            <v>40217</v>
          </cell>
        </row>
        <row r="103">
          <cell r="E103">
            <v>40217</v>
          </cell>
        </row>
        <row r="104">
          <cell r="E104">
            <v>40217</v>
          </cell>
        </row>
        <row r="105">
          <cell r="E105">
            <v>40217</v>
          </cell>
        </row>
        <row r="106">
          <cell r="E106">
            <v>40214</v>
          </cell>
        </row>
        <row r="107">
          <cell r="E107">
            <v>40214</v>
          </cell>
        </row>
        <row r="108">
          <cell r="E108">
            <v>40207</v>
          </cell>
        </row>
        <row r="109">
          <cell r="E109">
            <v>40207</v>
          </cell>
        </row>
        <row r="110">
          <cell r="E110">
            <v>40212</v>
          </cell>
        </row>
        <row r="111">
          <cell r="E111">
            <v>40212</v>
          </cell>
        </row>
        <row r="112">
          <cell r="E112">
            <v>40212</v>
          </cell>
        </row>
        <row r="113">
          <cell r="E113">
            <v>40212</v>
          </cell>
        </row>
        <row r="114">
          <cell r="E114">
            <v>40212</v>
          </cell>
        </row>
        <row r="115">
          <cell r="E115">
            <v>40212</v>
          </cell>
        </row>
        <row r="116">
          <cell r="E116">
            <v>40218</v>
          </cell>
        </row>
        <row r="117">
          <cell r="E117">
            <v>40218</v>
          </cell>
        </row>
        <row r="118">
          <cell r="E118">
            <v>40218</v>
          </cell>
        </row>
        <row r="119">
          <cell r="E119">
            <v>40218</v>
          </cell>
        </row>
        <row r="120">
          <cell r="E120">
            <v>40218</v>
          </cell>
        </row>
        <row r="121">
          <cell r="E121">
            <v>40211</v>
          </cell>
        </row>
        <row r="122">
          <cell r="E122">
            <v>40211</v>
          </cell>
        </row>
        <row r="123">
          <cell r="E123">
            <v>40211</v>
          </cell>
        </row>
        <row r="124">
          <cell r="E124">
            <v>40211</v>
          </cell>
        </row>
        <row r="125">
          <cell r="E125">
            <v>40211</v>
          </cell>
        </row>
        <row r="126">
          <cell r="E126">
            <v>40214</v>
          </cell>
        </row>
        <row r="127">
          <cell r="E127">
            <v>40214</v>
          </cell>
        </row>
        <row r="128">
          <cell r="E128">
            <v>40211</v>
          </cell>
        </row>
        <row r="129">
          <cell r="E129">
            <v>40218</v>
          </cell>
        </row>
        <row r="130">
          <cell r="E130">
            <v>40218</v>
          </cell>
        </row>
        <row r="131">
          <cell r="E131">
            <v>40218</v>
          </cell>
        </row>
        <row r="132">
          <cell r="E132">
            <v>40218</v>
          </cell>
        </row>
        <row r="133">
          <cell r="E133">
            <v>40213</v>
          </cell>
        </row>
        <row r="134">
          <cell r="E134">
            <v>40213</v>
          </cell>
        </row>
        <row r="135">
          <cell r="E135">
            <v>40213</v>
          </cell>
        </row>
        <row r="136">
          <cell r="E136">
            <v>40213</v>
          </cell>
        </row>
        <row r="137">
          <cell r="E137">
            <v>40218</v>
          </cell>
        </row>
        <row r="138">
          <cell r="E138">
            <v>40218</v>
          </cell>
        </row>
        <row r="139">
          <cell r="E139">
            <v>40218</v>
          </cell>
        </row>
        <row r="140">
          <cell r="E140">
            <v>40218</v>
          </cell>
        </row>
        <row r="141">
          <cell r="E141">
            <v>40218</v>
          </cell>
        </row>
        <row r="142">
          <cell r="E142">
            <v>40210</v>
          </cell>
        </row>
        <row r="143">
          <cell r="E143">
            <v>40210</v>
          </cell>
        </row>
        <row r="144">
          <cell r="E144">
            <v>40218</v>
          </cell>
        </row>
        <row r="145">
          <cell r="E145">
            <v>40218</v>
          </cell>
        </row>
        <row r="146">
          <cell r="E146">
            <v>40218</v>
          </cell>
        </row>
        <row r="147">
          <cell r="E147">
            <v>40220</v>
          </cell>
        </row>
        <row r="148">
          <cell r="E148">
            <v>40220</v>
          </cell>
        </row>
        <row r="149">
          <cell r="E149">
            <v>40220</v>
          </cell>
        </row>
        <row r="150">
          <cell r="E150">
            <v>40220</v>
          </cell>
        </row>
        <row r="151">
          <cell r="E151">
            <v>40224</v>
          </cell>
        </row>
        <row r="152">
          <cell r="E152">
            <v>40224</v>
          </cell>
        </row>
        <row r="153">
          <cell r="E153">
            <v>40224</v>
          </cell>
        </row>
        <row r="154">
          <cell r="E154">
            <v>40224</v>
          </cell>
        </row>
        <row r="155">
          <cell r="E155">
            <v>40224</v>
          </cell>
        </row>
        <row r="156">
          <cell r="E156">
            <v>40218</v>
          </cell>
        </row>
        <row r="157">
          <cell r="E157">
            <v>40218</v>
          </cell>
        </row>
        <row r="158">
          <cell r="E158">
            <v>40218</v>
          </cell>
        </row>
        <row r="159">
          <cell r="E159">
            <v>40225</v>
          </cell>
        </row>
        <row r="160">
          <cell r="E160">
            <v>40225</v>
          </cell>
        </row>
        <row r="161">
          <cell r="E161">
            <v>40225</v>
          </cell>
        </row>
        <row r="162">
          <cell r="E162">
            <v>40227</v>
          </cell>
        </row>
        <row r="163">
          <cell r="E163">
            <v>40227</v>
          </cell>
        </row>
        <row r="164">
          <cell r="E164">
            <v>40227</v>
          </cell>
        </row>
        <row r="165">
          <cell r="E165">
            <v>40227</v>
          </cell>
        </row>
        <row r="166">
          <cell r="E166">
            <v>40228</v>
          </cell>
        </row>
        <row r="167">
          <cell r="E167">
            <v>40228</v>
          </cell>
        </row>
        <row r="168">
          <cell r="E168">
            <v>40228</v>
          </cell>
        </row>
        <row r="169">
          <cell r="E169">
            <v>40231</v>
          </cell>
        </row>
        <row r="170">
          <cell r="E170">
            <v>40231</v>
          </cell>
        </row>
        <row r="171">
          <cell r="E171">
            <v>40233</v>
          </cell>
        </row>
        <row r="172">
          <cell r="E172">
            <v>40233</v>
          </cell>
        </row>
        <row r="173">
          <cell r="E173">
            <v>40232</v>
          </cell>
        </row>
        <row r="174">
          <cell r="E174">
            <v>40232</v>
          </cell>
        </row>
        <row r="175">
          <cell r="E175">
            <v>40233</v>
          </cell>
        </row>
        <row r="176">
          <cell r="E176">
            <v>40232</v>
          </cell>
        </row>
        <row r="177">
          <cell r="E177">
            <v>40233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solidado área X"/>
    </sheetNames>
    <sheetDataSet>
      <sheetData sheetId="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stificacion formulada"/>
      <sheetName val="Ciclos"/>
      <sheetName val="INGRESOS 2010"/>
      <sheetName val="anexo viaticos gastos de viaje"/>
      <sheetName val="anexo materiales y dotaciones"/>
      <sheetName val="anexo publicidad"/>
      <sheetName val="anexo impresos y publicaciones"/>
      <sheetName val="Escenario PPC"/>
      <sheetName val="Auxilios distribuidores"/>
      <sheetName val="NOMINA HONORARIOS 2010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s PPC"/>
      <sheetName val="Superávit 2006"/>
      <sheetName val="Anexo 2 Minagricultura"/>
      <sheetName val="Anexo 3 Minagricultura"/>
      <sheetName val="Anexo 4 Regionalizacion"/>
      <sheetName val="Funcionamiento"/>
      <sheetName val="NOMINA HONORARIOS 2009 1"/>
      <sheetName val="NOMINA HONORARIOS 2009 2"/>
      <sheetName val="comparativo  alternativas "/>
      <sheetName val="Inversión total en programas"/>
      <sheetName val="MODELO CONTRATISTAS"/>
      <sheetName val="Servicios personal 2005"/>
      <sheetName val="Nómina 2004"/>
    </sheetNames>
    <sheetDataSet>
      <sheetData sheetId="0">
        <row r="51">
          <cell r="C51">
            <v>2168.25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5 vs 2016"/>
      <sheetName val="justificacion formulada"/>
      <sheetName val="Consolidado área PPC "/>
      <sheetName val="Recolección desechos y archivo"/>
      <sheetName val="Admon BD 2016"/>
      <sheetName val="Aux comités 2016"/>
      <sheetName val="Vacunadores Chapeteadores"/>
      <sheetName val="Censo 2016"/>
      <sheetName val="Vigilancia PPC"/>
      <sheetName val="Ventas PPC"/>
      <sheetName val="Anexo comunicaciones"/>
      <sheetName val="REUNIÓNES (2)"/>
      <sheetName val="Ingresos 2016"/>
      <sheetName val="Anexo materiales y dotaciones"/>
      <sheetName val="Arriendos"/>
      <sheetName val="Aux distribuidores 2016"/>
      <sheetName val="Aux Coord y Gastos de Viaje"/>
      <sheetName val="Progra vigilancia enf 2015"/>
      <sheetName val="anexo impresos y publicaciones"/>
      <sheetName val="NOMINA HONORARIOS 2015"/>
      <sheetName val="BRIGADAS"/>
      <sheetName val="Correo"/>
      <sheetName val="NOMINA HONORARIOS 2013"/>
      <sheetName val="Participación x dosis"/>
      <sheetName val="SIMULACROS"/>
      <sheetName val="Biologico II"/>
      <sheetName val="BIOLÓGICO 2016"/>
      <sheetName val="Chapetas ZL"/>
      <sheetName val="Chapetas Z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 PPC"/>
      <sheetName val="Ejecución ingresos 2009"/>
      <sheetName val="Ejecución gastos 2009"/>
      <sheetName val="Superavit 2009"/>
      <sheetName val="Anexo 2 "/>
      <sheetName val="Anexo 3 "/>
      <sheetName val="Anexo 4"/>
      <sheetName val="Funcionamiento"/>
      <sheetName val="Nómina y honorarios 2010"/>
      <sheetName val="Comparativo nómina 2009-2010"/>
      <sheetName val="Inversión total en programas"/>
      <sheetName val="MODELO CONTRATISTAS"/>
      <sheetName val="Servicios personal 2005"/>
      <sheetName val="Nómina 2004"/>
      <sheetName val="Hoja1"/>
    </sheetNames>
    <sheetDataSet>
      <sheetData sheetId="0">
        <row r="21">
          <cell r="C21">
            <v>1344784788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Superávit 2006"/>
      <sheetName val="Otros ingresos"/>
      <sheetName val="Presupuesto general"/>
      <sheetName val="2004VS2005"/>
      <sheetName val="Escenarios PPC"/>
      <sheetName val="Anexo 2 Minagricultura"/>
      <sheetName val="Anexo 3 Minagricultura"/>
      <sheetName val="Anexo 4 Regionalizacion"/>
      <sheetName val="Funcionamiento"/>
      <sheetName val="Presupuesto de recaudo"/>
      <sheetName val="Inversión total en programas"/>
      <sheetName val="MODELO CONTRATISTAS"/>
      <sheetName val="Servicios personal 2005"/>
      <sheetName val="Nómina 2004"/>
    </sheetNames>
    <sheetDataSet>
      <sheetData sheetId="0">
        <row r="19">
          <cell r="C19">
            <v>2489922289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I"/>
      <sheetName val="ANEXO INGRESOS"/>
      <sheetName val="ANEXO II"/>
      <sheetName val="Anexo 2 x Areas"/>
      <sheetName val="SUPERAVIT"/>
      <sheetName val="RES"/>
      <sheetName val="ECO"/>
      <sheetName val="TEC"/>
      <sheetName val="PPC"/>
      <sheetName val="MER"/>
      <sheetName val="FU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"/>
      <sheetName val="Anexo Ingresos"/>
      <sheetName val="proyec cabezas"/>
      <sheetName val="Ing programas"/>
      <sheetName val="VENTAS EPPC"/>
      <sheetName val="CONCILIACIÓN INGRESOS"/>
      <sheetName val="RES"/>
      <sheetName val="ECO"/>
      <sheetName val="TEC"/>
      <sheetName val="TRANSF"/>
      <sheetName val="FUN"/>
      <sheetName val="SAN"/>
      <sheetName val="MER"/>
      <sheetName val="COM"/>
      <sheetName val="PPC"/>
      <sheetName val="Nómina y honorarios 2023"/>
      <sheetName val="Funcionamiento"/>
      <sheetName val="IND VIG 2023"/>
    </sheetNames>
    <sheetDataSet>
      <sheetData sheetId="0">
        <row r="13">
          <cell r="H13">
            <v>11359543036</v>
          </cell>
        </row>
      </sheetData>
      <sheetData sheetId="1"/>
      <sheetData sheetId="2"/>
      <sheetData sheetId="3"/>
      <sheetData sheetId="4"/>
      <sheetData sheetId="5"/>
      <sheetData sheetId="6">
        <row r="13">
          <cell r="I13">
            <v>1454276605.1800001</v>
          </cell>
        </row>
        <row r="14">
          <cell r="I14">
            <v>72717227.789999992</v>
          </cell>
        </row>
        <row r="15">
          <cell r="I15">
            <v>93978095.579999998</v>
          </cell>
        </row>
        <row r="16">
          <cell r="I16">
            <v>55705547</v>
          </cell>
        </row>
        <row r="17">
          <cell r="I17">
            <v>0</v>
          </cell>
        </row>
        <row r="18">
          <cell r="I18">
            <v>93978095.579999998</v>
          </cell>
        </row>
        <row r="19">
          <cell r="I19">
            <v>11277374.57</v>
          </cell>
        </row>
        <row r="20">
          <cell r="I20">
            <v>289168765.62</v>
          </cell>
        </row>
        <row r="21">
          <cell r="I21">
            <v>57683925.879999995</v>
          </cell>
        </row>
        <row r="22">
          <cell r="I22">
            <v>72104967.840000004</v>
          </cell>
        </row>
        <row r="27">
          <cell r="I27">
            <v>178021976</v>
          </cell>
        </row>
        <row r="28">
          <cell r="I28">
            <v>8471965</v>
          </cell>
        </row>
        <row r="29">
          <cell r="I29">
            <v>16166667</v>
          </cell>
        </row>
        <row r="30">
          <cell r="I30">
            <v>40140456</v>
          </cell>
        </row>
        <row r="31">
          <cell r="I31">
            <v>4616229</v>
          </cell>
        </row>
        <row r="32">
          <cell r="I32">
            <v>31668308</v>
          </cell>
        </row>
        <row r="33">
          <cell r="I33">
            <v>19890102</v>
          </cell>
        </row>
        <row r="34">
          <cell r="I34">
            <v>10414025</v>
          </cell>
        </row>
        <row r="35">
          <cell r="I35">
            <v>48936125</v>
          </cell>
        </row>
        <row r="36">
          <cell r="I36">
            <v>115201610</v>
          </cell>
        </row>
        <row r="37">
          <cell r="I37">
            <v>5621689</v>
          </cell>
        </row>
        <row r="38">
          <cell r="I38">
            <v>30623254</v>
          </cell>
        </row>
        <row r="39">
          <cell r="I39">
            <v>7553539</v>
          </cell>
        </row>
        <row r="40">
          <cell r="I40">
            <v>0</v>
          </cell>
        </row>
        <row r="41">
          <cell r="I41">
            <v>0</v>
          </cell>
        </row>
      </sheetData>
      <sheetData sheetId="7">
        <row r="30">
          <cell r="I30">
            <v>2239776</v>
          </cell>
        </row>
        <row r="38">
          <cell r="I38">
            <v>23106631</v>
          </cell>
          <cell r="L38">
            <v>16692629</v>
          </cell>
        </row>
        <row r="39">
          <cell r="I39">
            <v>11965156</v>
          </cell>
          <cell r="L39">
            <v>11558188</v>
          </cell>
        </row>
        <row r="41">
          <cell r="I41">
            <v>91890769.600000009</v>
          </cell>
          <cell r="L41">
            <v>91059144</v>
          </cell>
        </row>
        <row r="42">
          <cell r="I42">
            <v>74862636</v>
          </cell>
          <cell r="L42">
            <v>69025085</v>
          </cell>
        </row>
        <row r="43">
          <cell r="I43">
            <v>128687225</v>
          </cell>
          <cell r="L43">
            <v>81264348</v>
          </cell>
        </row>
      </sheetData>
      <sheetData sheetId="8">
        <row r="38">
          <cell r="L38">
            <v>80115650</v>
          </cell>
        </row>
        <row r="39">
          <cell r="L39">
            <v>248646800</v>
          </cell>
        </row>
        <row r="40">
          <cell r="L40">
            <v>25158300</v>
          </cell>
        </row>
        <row r="47">
          <cell r="I47">
            <v>56000000</v>
          </cell>
          <cell r="L47">
            <v>56000000</v>
          </cell>
        </row>
        <row r="48">
          <cell r="I48">
            <v>254000000</v>
          </cell>
          <cell r="L48">
            <v>240244940</v>
          </cell>
        </row>
        <row r="49">
          <cell r="I49">
            <v>23500000</v>
          </cell>
          <cell r="L49">
            <v>22444377</v>
          </cell>
        </row>
        <row r="50">
          <cell r="I50">
            <v>20000000</v>
          </cell>
          <cell r="L50">
            <v>19062535</v>
          </cell>
        </row>
      </sheetData>
      <sheetData sheetId="9">
        <row r="26">
          <cell r="I26">
            <v>2334852</v>
          </cell>
        </row>
        <row r="27">
          <cell r="I27">
            <v>715606</v>
          </cell>
        </row>
        <row r="28">
          <cell r="I28">
            <v>3266699</v>
          </cell>
        </row>
        <row r="29">
          <cell r="I29">
            <v>1723522</v>
          </cell>
        </row>
        <row r="30">
          <cell r="I30">
            <v>2948652</v>
          </cell>
        </row>
        <row r="31">
          <cell r="I31">
            <v>992376</v>
          </cell>
        </row>
        <row r="38">
          <cell r="I38">
            <v>90000000</v>
          </cell>
          <cell r="L38">
            <v>90000000</v>
          </cell>
        </row>
        <row r="39">
          <cell r="I39">
            <v>26000000</v>
          </cell>
          <cell r="L39">
            <v>26000000</v>
          </cell>
        </row>
        <row r="40">
          <cell r="I40">
            <v>0</v>
          </cell>
          <cell r="L40">
            <v>0</v>
          </cell>
        </row>
        <row r="43">
          <cell r="I43">
            <v>8414004</v>
          </cell>
          <cell r="L43">
            <v>8414004</v>
          </cell>
        </row>
        <row r="44">
          <cell r="I44">
            <v>11000000</v>
          </cell>
          <cell r="L44">
            <v>11000000</v>
          </cell>
        </row>
        <row r="45">
          <cell r="I45">
            <v>24086783</v>
          </cell>
          <cell r="L45">
            <v>12000000</v>
          </cell>
        </row>
        <row r="46">
          <cell r="I46">
            <v>24000000</v>
          </cell>
          <cell r="L46">
            <v>24000000</v>
          </cell>
        </row>
        <row r="47">
          <cell r="I47">
            <v>0</v>
          </cell>
          <cell r="L47">
            <v>0</v>
          </cell>
        </row>
        <row r="48">
          <cell r="I48">
            <v>0</v>
          </cell>
          <cell r="L48">
            <v>0</v>
          </cell>
        </row>
        <row r="49">
          <cell r="I49">
            <v>0</v>
          </cell>
          <cell r="L49">
            <v>0</v>
          </cell>
        </row>
        <row r="50">
          <cell r="I50">
            <v>0</v>
          </cell>
          <cell r="L50">
            <v>0</v>
          </cell>
        </row>
        <row r="51">
          <cell r="I51">
            <v>0</v>
          </cell>
          <cell r="L51">
            <v>0</v>
          </cell>
        </row>
        <row r="52">
          <cell r="I52">
            <v>18099200</v>
          </cell>
          <cell r="L52">
            <v>18099200</v>
          </cell>
        </row>
        <row r="53">
          <cell r="L53">
            <v>0</v>
          </cell>
        </row>
        <row r="55">
          <cell r="I55">
            <v>0</v>
          </cell>
          <cell r="L55">
            <v>0</v>
          </cell>
        </row>
        <row r="56">
          <cell r="I56">
            <v>0</v>
          </cell>
          <cell r="L56">
            <v>0</v>
          </cell>
        </row>
        <row r="57">
          <cell r="I57">
            <v>0</v>
          </cell>
          <cell r="L57">
            <v>0</v>
          </cell>
        </row>
        <row r="58">
          <cell r="I58">
            <v>20000000</v>
          </cell>
          <cell r="L58">
            <v>20000000</v>
          </cell>
        </row>
        <row r="59">
          <cell r="I59">
            <v>0</v>
          </cell>
          <cell r="L59">
            <v>0</v>
          </cell>
        </row>
        <row r="60">
          <cell r="I60">
            <v>60000000</v>
          </cell>
          <cell r="L60">
            <v>60000000</v>
          </cell>
        </row>
        <row r="61">
          <cell r="I61">
            <v>0</v>
          </cell>
          <cell r="L61">
            <v>0</v>
          </cell>
        </row>
        <row r="64">
          <cell r="I64">
            <v>5000000</v>
          </cell>
          <cell r="L64">
            <v>0</v>
          </cell>
        </row>
        <row r="65">
          <cell r="I65">
            <v>25000000</v>
          </cell>
          <cell r="L65">
            <v>0</v>
          </cell>
        </row>
        <row r="66">
          <cell r="I66">
            <v>10000000</v>
          </cell>
          <cell r="L66">
            <v>0</v>
          </cell>
        </row>
        <row r="68">
          <cell r="I68">
            <v>90000000</v>
          </cell>
          <cell r="L68">
            <v>90000000</v>
          </cell>
        </row>
        <row r="69">
          <cell r="I69">
            <v>0</v>
          </cell>
          <cell r="L69">
            <v>0</v>
          </cell>
        </row>
        <row r="70">
          <cell r="I70">
            <v>4000000</v>
          </cell>
          <cell r="L70">
            <v>4000000</v>
          </cell>
        </row>
        <row r="71">
          <cell r="I71">
            <v>4000000</v>
          </cell>
          <cell r="L71">
            <v>4000000</v>
          </cell>
        </row>
        <row r="72">
          <cell r="I72">
            <v>31000000</v>
          </cell>
          <cell r="L72">
            <v>11500000</v>
          </cell>
        </row>
      </sheetData>
      <sheetData sheetId="10">
        <row r="27">
          <cell r="I27">
            <v>248299018</v>
          </cell>
        </row>
        <row r="28">
          <cell r="I28">
            <v>10841164</v>
          </cell>
        </row>
        <row r="29">
          <cell r="I29">
            <v>12000000</v>
          </cell>
        </row>
        <row r="30">
          <cell r="I30">
            <v>27500000</v>
          </cell>
        </row>
        <row r="31">
          <cell r="I31">
            <v>2244898</v>
          </cell>
        </row>
        <row r="32">
          <cell r="I32">
            <v>31668308</v>
          </cell>
        </row>
        <row r="33">
          <cell r="I33">
            <v>7936046</v>
          </cell>
        </row>
        <row r="34">
          <cell r="I34">
            <v>5770015</v>
          </cell>
        </row>
        <row r="35">
          <cell r="I35">
            <v>45129666</v>
          </cell>
        </row>
        <row r="36">
          <cell r="I36">
            <v>9935784</v>
          </cell>
        </row>
        <row r="37">
          <cell r="I37">
            <v>5621689</v>
          </cell>
        </row>
        <row r="38">
          <cell r="I38">
            <v>14336588</v>
          </cell>
        </row>
        <row r="39">
          <cell r="I39">
            <v>5829799</v>
          </cell>
        </row>
        <row r="41">
          <cell r="I41">
            <v>7358135</v>
          </cell>
        </row>
        <row r="46">
          <cell r="I46">
            <v>54161503</v>
          </cell>
          <cell r="L46">
            <v>37436024</v>
          </cell>
        </row>
        <row r="47">
          <cell r="I47">
            <v>58238619</v>
          </cell>
          <cell r="L47">
            <v>56500000</v>
          </cell>
        </row>
        <row r="48">
          <cell r="I48">
            <v>36875797</v>
          </cell>
          <cell r="L48">
            <v>35826117</v>
          </cell>
        </row>
        <row r="49">
          <cell r="I49">
            <v>8960802</v>
          </cell>
          <cell r="L49">
            <v>8705730</v>
          </cell>
        </row>
        <row r="50">
          <cell r="I50">
            <v>0</v>
          </cell>
          <cell r="L50">
            <v>0</v>
          </cell>
        </row>
        <row r="52">
          <cell r="I52">
            <v>3277467</v>
          </cell>
          <cell r="L52">
            <v>2800000</v>
          </cell>
        </row>
        <row r="53">
          <cell r="I53">
            <v>0</v>
          </cell>
          <cell r="L53">
            <v>0</v>
          </cell>
        </row>
        <row r="54">
          <cell r="I54">
            <v>36594460</v>
          </cell>
          <cell r="L54">
            <v>36000000</v>
          </cell>
        </row>
        <row r="55">
          <cell r="I55">
            <v>0</v>
          </cell>
          <cell r="L55">
            <v>0</v>
          </cell>
        </row>
        <row r="56">
          <cell r="I56">
            <v>10180800</v>
          </cell>
          <cell r="L56">
            <v>10180800</v>
          </cell>
        </row>
        <row r="59">
          <cell r="I59">
            <v>1146402666</v>
          </cell>
          <cell r="L59">
            <v>1142577364</v>
          </cell>
        </row>
        <row r="60">
          <cell r="I60">
            <v>687841600</v>
          </cell>
          <cell r="L60">
            <v>686779026</v>
          </cell>
        </row>
      </sheetData>
      <sheetData sheetId="11">
        <row r="32">
          <cell r="I32">
            <v>150000000</v>
          </cell>
          <cell r="L32">
            <v>27947512</v>
          </cell>
        </row>
        <row r="33">
          <cell r="I33">
            <v>50000000</v>
          </cell>
          <cell r="L33">
            <v>10000000</v>
          </cell>
        </row>
        <row r="35">
          <cell r="I35">
            <v>50000000</v>
          </cell>
          <cell r="L35">
            <v>50000000</v>
          </cell>
        </row>
        <row r="36">
          <cell r="I36">
            <v>150000000</v>
          </cell>
          <cell r="L36">
            <v>8000000</v>
          </cell>
        </row>
        <row r="37">
          <cell r="I37">
            <v>50000000</v>
          </cell>
          <cell r="L37">
            <v>50000000</v>
          </cell>
        </row>
      </sheetData>
      <sheetData sheetId="12">
        <row r="30">
          <cell r="I30">
            <v>5043272</v>
          </cell>
        </row>
        <row r="38">
          <cell r="I38">
            <v>0</v>
          </cell>
          <cell r="L38">
            <v>0</v>
          </cell>
        </row>
        <row r="39">
          <cell r="I39">
            <v>0</v>
          </cell>
          <cell r="L39">
            <v>0</v>
          </cell>
        </row>
        <row r="40">
          <cell r="I40">
            <v>12160400</v>
          </cell>
          <cell r="L40">
            <v>7510566</v>
          </cell>
        </row>
        <row r="41">
          <cell r="I41">
            <v>0</v>
          </cell>
          <cell r="L41">
            <v>0</v>
          </cell>
        </row>
        <row r="42">
          <cell r="I42">
            <v>0</v>
          </cell>
          <cell r="L42">
            <v>0</v>
          </cell>
        </row>
        <row r="43">
          <cell r="I43">
            <v>0</v>
          </cell>
          <cell r="L43">
            <v>0</v>
          </cell>
        </row>
        <row r="45">
          <cell r="I45">
            <v>1450422002</v>
          </cell>
          <cell r="L45">
            <v>1450422002</v>
          </cell>
        </row>
        <row r="46">
          <cell r="I46">
            <v>0</v>
          </cell>
          <cell r="L46">
            <v>0</v>
          </cell>
        </row>
        <row r="47">
          <cell r="I47">
            <v>14000000</v>
          </cell>
          <cell r="L47">
            <v>14000000</v>
          </cell>
        </row>
        <row r="48">
          <cell r="I48">
            <v>50000000</v>
          </cell>
          <cell r="L48">
            <v>50000000</v>
          </cell>
        </row>
        <row r="49">
          <cell r="I49">
            <v>7000000</v>
          </cell>
          <cell r="L49">
            <v>7000000</v>
          </cell>
        </row>
        <row r="50">
          <cell r="I50">
            <v>101560000</v>
          </cell>
          <cell r="L50">
            <v>91000000</v>
          </cell>
        </row>
        <row r="51">
          <cell r="I51">
            <v>29461252</v>
          </cell>
          <cell r="L51">
            <v>29461252.018625028</v>
          </cell>
        </row>
        <row r="52">
          <cell r="I52">
            <v>40000000</v>
          </cell>
          <cell r="L52">
            <v>0</v>
          </cell>
        </row>
        <row r="53">
          <cell r="I53">
            <v>0</v>
          </cell>
          <cell r="L53">
            <v>0</v>
          </cell>
        </row>
        <row r="55">
          <cell r="I55">
            <v>111000000</v>
          </cell>
          <cell r="L55">
            <v>111000000</v>
          </cell>
        </row>
        <row r="56">
          <cell r="I56">
            <v>29339644</v>
          </cell>
          <cell r="L56">
            <v>29339644</v>
          </cell>
        </row>
        <row r="57">
          <cell r="I57">
            <v>6787379</v>
          </cell>
          <cell r="L57">
            <v>6787379</v>
          </cell>
        </row>
        <row r="58">
          <cell r="I58">
            <v>26756405</v>
          </cell>
          <cell r="L58">
            <v>0</v>
          </cell>
        </row>
        <row r="59">
          <cell r="I59">
            <v>100000000</v>
          </cell>
          <cell r="L59">
            <v>100000000</v>
          </cell>
        </row>
        <row r="60">
          <cell r="I60">
            <v>388465844</v>
          </cell>
          <cell r="L60">
            <v>388465844</v>
          </cell>
        </row>
        <row r="61">
          <cell r="I61">
            <v>5281000</v>
          </cell>
          <cell r="L61">
            <v>5281000</v>
          </cell>
        </row>
        <row r="62">
          <cell r="I62">
            <v>0</v>
          </cell>
          <cell r="L62">
            <v>0</v>
          </cell>
        </row>
        <row r="63">
          <cell r="I63">
            <v>400000000</v>
          </cell>
          <cell r="L63">
            <v>400000000</v>
          </cell>
        </row>
        <row r="64">
          <cell r="I64">
            <v>1348716016</v>
          </cell>
          <cell r="L64">
            <v>1220000000</v>
          </cell>
        </row>
        <row r="66">
          <cell r="I66">
            <v>0</v>
          </cell>
          <cell r="L66">
            <v>0</v>
          </cell>
        </row>
        <row r="67">
          <cell r="I67">
            <v>2779600</v>
          </cell>
          <cell r="L67">
            <v>2779600.4838</v>
          </cell>
        </row>
        <row r="68">
          <cell r="I68">
            <v>0</v>
          </cell>
          <cell r="L68">
            <v>0</v>
          </cell>
        </row>
        <row r="70">
          <cell r="I70">
            <v>27250625</v>
          </cell>
          <cell r="L70">
            <v>22741225</v>
          </cell>
        </row>
        <row r="71">
          <cell r="I71">
            <v>0</v>
          </cell>
          <cell r="L71">
            <v>0</v>
          </cell>
        </row>
        <row r="72">
          <cell r="I72">
            <v>5000000</v>
          </cell>
          <cell r="L72">
            <v>0</v>
          </cell>
        </row>
        <row r="73">
          <cell r="I73">
            <v>0</v>
          </cell>
          <cell r="L73">
            <v>0</v>
          </cell>
        </row>
        <row r="74">
          <cell r="I74">
            <v>5000000</v>
          </cell>
          <cell r="L74">
            <v>0</v>
          </cell>
        </row>
      </sheetData>
      <sheetData sheetId="13">
        <row r="26">
          <cell r="I26">
            <v>375000</v>
          </cell>
        </row>
        <row r="27">
          <cell r="I27">
            <v>2500000</v>
          </cell>
        </row>
        <row r="28">
          <cell r="I28">
            <v>500000</v>
          </cell>
        </row>
        <row r="29">
          <cell r="I29">
            <v>3702662</v>
          </cell>
        </row>
        <row r="30">
          <cell r="I30">
            <v>3000000</v>
          </cell>
        </row>
        <row r="31">
          <cell r="I31">
            <v>318201</v>
          </cell>
        </row>
        <row r="38">
          <cell r="I38">
            <v>64410702</v>
          </cell>
          <cell r="L38">
            <v>64410702</v>
          </cell>
        </row>
        <row r="39">
          <cell r="I39">
            <v>190664173</v>
          </cell>
          <cell r="L39">
            <v>190664173</v>
          </cell>
        </row>
        <row r="40">
          <cell r="I40">
            <v>105956829</v>
          </cell>
          <cell r="L40">
            <v>105956829</v>
          </cell>
        </row>
        <row r="41">
          <cell r="I41">
            <v>3000000</v>
          </cell>
          <cell r="L41">
            <v>3000000</v>
          </cell>
        </row>
        <row r="43">
          <cell r="I43">
            <v>17313276</v>
          </cell>
          <cell r="L43">
            <v>16392720</v>
          </cell>
        </row>
        <row r="44">
          <cell r="I44">
            <v>146541380</v>
          </cell>
          <cell r="L44">
            <v>146537132</v>
          </cell>
        </row>
        <row r="45">
          <cell r="I45">
            <v>16253130</v>
          </cell>
          <cell r="L45">
            <v>15565140</v>
          </cell>
        </row>
        <row r="47">
          <cell r="I47">
            <v>8000000</v>
          </cell>
          <cell r="L47">
            <v>7500000</v>
          </cell>
        </row>
        <row r="48">
          <cell r="I48">
            <v>8500000</v>
          </cell>
          <cell r="L48">
            <v>3000000</v>
          </cell>
        </row>
        <row r="49">
          <cell r="I49">
            <v>8000000</v>
          </cell>
          <cell r="L49">
            <v>6500000</v>
          </cell>
        </row>
      </sheetData>
      <sheetData sheetId="14">
        <row r="43">
          <cell r="I43">
            <v>658000000</v>
          </cell>
          <cell r="L43">
            <v>658000000</v>
          </cell>
        </row>
        <row r="44">
          <cell r="I44">
            <v>700000000</v>
          </cell>
          <cell r="L44">
            <v>700000000</v>
          </cell>
        </row>
        <row r="45">
          <cell r="I45">
            <v>140000000</v>
          </cell>
          <cell r="L45">
            <v>140000000</v>
          </cell>
        </row>
        <row r="46">
          <cell r="I46">
            <v>83000000</v>
          </cell>
          <cell r="L46">
            <v>70000000</v>
          </cell>
        </row>
        <row r="47">
          <cell r="I47">
            <v>125000000</v>
          </cell>
          <cell r="L47">
            <v>125000000</v>
          </cell>
        </row>
        <row r="48">
          <cell r="I48">
            <v>2100000000</v>
          </cell>
          <cell r="L48">
            <v>2000000000</v>
          </cell>
        </row>
        <row r="49">
          <cell r="I49">
            <v>10000000</v>
          </cell>
          <cell r="L49">
            <v>10000000</v>
          </cell>
        </row>
        <row r="51">
          <cell r="I51">
            <v>120000000</v>
          </cell>
          <cell r="L51">
            <v>120000000</v>
          </cell>
        </row>
        <row r="53">
          <cell r="I53">
            <v>80000000</v>
          </cell>
          <cell r="L53">
            <v>0</v>
          </cell>
        </row>
        <row r="54">
          <cell r="I54">
            <v>22000000</v>
          </cell>
          <cell r="L54">
            <v>4000000</v>
          </cell>
        </row>
        <row r="56">
          <cell r="I56">
            <v>28000000</v>
          </cell>
          <cell r="L56">
            <v>28000000</v>
          </cell>
        </row>
      </sheetData>
      <sheetData sheetId="15"/>
      <sheetData sheetId="16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nexo 1"/>
      <sheetName val="HT"/>
      <sheetName val="Anexo 2 "/>
      <sheetName val="HT 2"/>
    </sheetNames>
    <sheetDataSet>
      <sheetData sheetId="0">
        <row r="15">
          <cell r="B15">
            <v>6815725822</v>
          </cell>
        </row>
        <row r="32">
          <cell r="B32">
            <v>415831021.42400002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Anexo 2 X Areas"/>
      <sheetName val="#¡REF"/>
    </sheetNames>
    <sheetDataSet>
      <sheetData sheetId="0"/>
      <sheetData sheetId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ómina y honorarios 2017"/>
      <sheetName val="Hoja1"/>
      <sheetName val="Vencimientos"/>
      <sheetName val="Hoja1 (2)"/>
      <sheetName val="Vencimientos (2)"/>
      <sheetName val="Nómina anual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Inversión total en programas"/>
      <sheetName val="MODELO CONTRATISTAS"/>
      <sheetName val="Servicios personal 2005"/>
      <sheetName val="Nómina 2004"/>
      <sheetName val="Anexo cierre 2010"/>
      <sheetName val="Anexo 4"/>
      <sheetName val="Anexo 2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 Minagricultura"/>
      <sheetName val="Otros ingresos"/>
      <sheetName val="Rendimientos "/>
      <sheetName val="Escenario PPC"/>
      <sheetName val="Ejecución ingresos 2014"/>
      <sheetName val="Ejecución gastos 2014"/>
      <sheetName val="Superavit 2014"/>
      <sheetName val="Anexo 2 "/>
      <sheetName val="Anexo 3"/>
      <sheetName val="Anexo 4"/>
      <sheetName val="Funcionamiento"/>
      <sheetName val="Nómina y honorarios 2015"/>
      <sheetName val="Comparativo nómina 2014-2015"/>
      <sheetName val="Comparativo gastos personal "/>
    </sheetNames>
    <sheetDataSet>
      <sheetData sheetId="0">
        <row r="46">
          <cell r="C46">
            <v>3182535.7199999997</v>
          </cell>
        </row>
        <row r="53">
          <cell r="C53">
            <v>4295.6000000000004</v>
          </cell>
        </row>
        <row r="54">
          <cell r="C54">
            <v>2577.36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EFEBE-01AF-4BD7-9EE1-D925A7105D9C}">
  <sheetPr>
    <outlinePr applyStyles="1"/>
    <pageSetUpPr fitToPage="1"/>
  </sheetPr>
  <dimension ref="A1:Q263"/>
  <sheetViews>
    <sheetView tabSelected="1" zoomScale="70" zoomScaleNormal="70" zoomScaleSheetLayoutView="70" workbookViewId="0">
      <pane xSplit="1" ySplit="6" topLeftCell="E138" activePane="bottomRight" state="frozen"/>
      <selection pane="topRight" activeCell="B1" sqref="B1"/>
      <selection pane="bottomLeft" activeCell="A7" sqref="A7"/>
      <selection pane="bottomRight" activeCell="F13" sqref="F13"/>
    </sheetView>
  </sheetViews>
  <sheetFormatPr baseColWidth="10" defaultColWidth="14.6640625" defaultRowHeight="13.8" zeroHeight="1" outlineLevelRow="2" x14ac:dyDescent="0.25"/>
  <cols>
    <col min="1" max="1" width="50.5546875" style="2" customWidth="1"/>
    <col min="2" max="2" width="20.109375" style="2" customWidth="1"/>
    <col min="3" max="3" width="18.6640625" style="2" customWidth="1"/>
    <col min="4" max="4" width="22.109375" style="2" customWidth="1"/>
    <col min="5" max="5" width="18.33203125" style="2" customWidth="1"/>
    <col min="6" max="8" width="19.33203125" style="2" customWidth="1"/>
    <col min="9" max="9" width="19.6640625" style="2" customWidth="1"/>
    <col min="10" max="10" width="24" style="2" customWidth="1"/>
    <col min="11" max="13" width="26.88671875" style="2" customWidth="1"/>
    <col min="14" max="14" width="11.44140625" style="2" bestFit="1" customWidth="1"/>
    <col min="15" max="16" width="17.33203125" style="2" customWidth="1"/>
    <col min="17" max="256" width="14.6640625" style="2"/>
    <col min="257" max="257" width="50.5546875" style="2" customWidth="1"/>
    <col min="258" max="258" width="20.109375" style="2" customWidth="1"/>
    <col min="259" max="259" width="18.6640625" style="2" customWidth="1"/>
    <col min="260" max="260" width="22.109375" style="2" customWidth="1"/>
    <col min="261" max="261" width="18.33203125" style="2" customWidth="1"/>
    <col min="262" max="264" width="19.33203125" style="2" customWidth="1"/>
    <col min="265" max="265" width="19.6640625" style="2" customWidth="1"/>
    <col min="266" max="266" width="24" style="2" customWidth="1"/>
    <col min="267" max="269" width="26.88671875" style="2" customWidth="1"/>
    <col min="270" max="270" width="11.44140625" style="2" bestFit="1" customWidth="1"/>
    <col min="271" max="272" width="17.33203125" style="2" customWidth="1"/>
    <col min="273" max="512" width="14.6640625" style="2"/>
    <col min="513" max="513" width="50.5546875" style="2" customWidth="1"/>
    <col min="514" max="514" width="20.109375" style="2" customWidth="1"/>
    <col min="515" max="515" width="18.6640625" style="2" customWidth="1"/>
    <col min="516" max="516" width="22.109375" style="2" customWidth="1"/>
    <col min="517" max="517" width="18.33203125" style="2" customWidth="1"/>
    <col min="518" max="520" width="19.33203125" style="2" customWidth="1"/>
    <col min="521" max="521" width="19.6640625" style="2" customWidth="1"/>
    <col min="522" max="522" width="24" style="2" customWidth="1"/>
    <col min="523" max="525" width="26.88671875" style="2" customWidth="1"/>
    <col min="526" max="526" width="11.44140625" style="2" bestFit="1" customWidth="1"/>
    <col min="527" max="528" width="17.33203125" style="2" customWidth="1"/>
    <col min="529" max="768" width="14.6640625" style="2"/>
    <col min="769" max="769" width="50.5546875" style="2" customWidth="1"/>
    <col min="770" max="770" width="20.109375" style="2" customWidth="1"/>
    <col min="771" max="771" width="18.6640625" style="2" customWidth="1"/>
    <col min="772" max="772" width="22.109375" style="2" customWidth="1"/>
    <col min="773" max="773" width="18.33203125" style="2" customWidth="1"/>
    <col min="774" max="776" width="19.33203125" style="2" customWidth="1"/>
    <col min="777" max="777" width="19.6640625" style="2" customWidth="1"/>
    <col min="778" max="778" width="24" style="2" customWidth="1"/>
    <col min="779" max="781" width="26.88671875" style="2" customWidth="1"/>
    <col min="782" max="782" width="11.44140625" style="2" bestFit="1" customWidth="1"/>
    <col min="783" max="784" width="17.33203125" style="2" customWidth="1"/>
    <col min="785" max="1024" width="14.6640625" style="2"/>
    <col min="1025" max="1025" width="50.5546875" style="2" customWidth="1"/>
    <col min="1026" max="1026" width="20.109375" style="2" customWidth="1"/>
    <col min="1027" max="1027" width="18.6640625" style="2" customWidth="1"/>
    <col min="1028" max="1028" width="22.109375" style="2" customWidth="1"/>
    <col min="1029" max="1029" width="18.33203125" style="2" customWidth="1"/>
    <col min="1030" max="1032" width="19.33203125" style="2" customWidth="1"/>
    <col min="1033" max="1033" width="19.6640625" style="2" customWidth="1"/>
    <col min="1034" max="1034" width="24" style="2" customWidth="1"/>
    <col min="1035" max="1037" width="26.88671875" style="2" customWidth="1"/>
    <col min="1038" max="1038" width="11.44140625" style="2" bestFit="1" customWidth="1"/>
    <col min="1039" max="1040" width="17.33203125" style="2" customWidth="1"/>
    <col min="1041" max="1280" width="14.6640625" style="2"/>
    <col min="1281" max="1281" width="50.5546875" style="2" customWidth="1"/>
    <col min="1282" max="1282" width="20.109375" style="2" customWidth="1"/>
    <col min="1283" max="1283" width="18.6640625" style="2" customWidth="1"/>
    <col min="1284" max="1284" width="22.109375" style="2" customWidth="1"/>
    <col min="1285" max="1285" width="18.33203125" style="2" customWidth="1"/>
    <col min="1286" max="1288" width="19.33203125" style="2" customWidth="1"/>
    <col min="1289" max="1289" width="19.6640625" style="2" customWidth="1"/>
    <col min="1290" max="1290" width="24" style="2" customWidth="1"/>
    <col min="1291" max="1293" width="26.88671875" style="2" customWidth="1"/>
    <col min="1294" max="1294" width="11.44140625" style="2" bestFit="1" customWidth="1"/>
    <col min="1295" max="1296" width="17.33203125" style="2" customWidth="1"/>
    <col min="1297" max="1536" width="14.6640625" style="2"/>
    <col min="1537" max="1537" width="50.5546875" style="2" customWidth="1"/>
    <col min="1538" max="1538" width="20.109375" style="2" customWidth="1"/>
    <col min="1539" max="1539" width="18.6640625" style="2" customWidth="1"/>
    <col min="1540" max="1540" width="22.109375" style="2" customWidth="1"/>
    <col min="1541" max="1541" width="18.33203125" style="2" customWidth="1"/>
    <col min="1542" max="1544" width="19.33203125" style="2" customWidth="1"/>
    <col min="1545" max="1545" width="19.6640625" style="2" customWidth="1"/>
    <col min="1546" max="1546" width="24" style="2" customWidth="1"/>
    <col min="1547" max="1549" width="26.88671875" style="2" customWidth="1"/>
    <col min="1550" max="1550" width="11.44140625" style="2" bestFit="1" customWidth="1"/>
    <col min="1551" max="1552" width="17.33203125" style="2" customWidth="1"/>
    <col min="1553" max="1792" width="14.6640625" style="2"/>
    <col min="1793" max="1793" width="50.5546875" style="2" customWidth="1"/>
    <col min="1794" max="1794" width="20.109375" style="2" customWidth="1"/>
    <col min="1795" max="1795" width="18.6640625" style="2" customWidth="1"/>
    <col min="1796" max="1796" width="22.109375" style="2" customWidth="1"/>
    <col min="1797" max="1797" width="18.33203125" style="2" customWidth="1"/>
    <col min="1798" max="1800" width="19.33203125" style="2" customWidth="1"/>
    <col min="1801" max="1801" width="19.6640625" style="2" customWidth="1"/>
    <col min="1802" max="1802" width="24" style="2" customWidth="1"/>
    <col min="1803" max="1805" width="26.88671875" style="2" customWidth="1"/>
    <col min="1806" max="1806" width="11.44140625" style="2" bestFit="1" customWidth="1"/>
    <col min="1807" max="1808" width="17.33203125" style="2" customWidth="1"/>
    <col min="1809" max="2048" width="14.6640625" style="2"/>
    <col min="2049" max="2049" width="50.5546875" style="2" customWidth="1"/>
    <col min="2050" max="2050" width="20.109375" style="2" customWidth="1"/>
    <col min="2051" max="2051" width="18.6640625" style="2" customWidth="1"/>
    <col min="2052" max="2052" width="22.109375" style="2" customWidth="1"/>
    <col min="2053" max="2053" width="18.33203125" style="2" customWidth="1"/>
    <col min="2054" max="2056" width="19.33203125" style="2" customWidth="1"/>
    <col min="2057" max="2057" width="19.6640625" style="2" customWidth="1"/>
    <col min="2058" max="2058" width="24" style="2" customWidth="1"/>
    <col min="2059" max="2061" width="26.88671875" style="2" customWidth="1"/>
    <col min="2062" max="2062" width="11.44140625" style="2" bestFit="1" customWidth="1"/>
    <col min="2063" max="2064" width="17.33203125" style="2" customWidth="1"/>
    <col min="2065" max="2304" width="14.6640625" style="2"/>
    <col min="2305" max="2305" width="50.5546875" style="2" customWidth="1"/>
    <col min="2306" max="2306" width="20.109375" style="2" customWidth="1"/>
    <col min="2307" max="2307" width="18.6640625" style="2" customWidth="1"/>
    <col min="2308" max="2308" width="22.109375" style="2" customWidth="1"/>
    <col min="2309" max="2309" width="18.33203125" style="2" customWidth="1"/>
    <col min="2310" max="2312" width="19.33203125" style="2" customWidth="1"/>
    <col min="2313" max="2313" width="19.6640625" style="2" customWidth="1"/>
    <col min="2314" max="2314" width="24" style="2" customWidth="1"/>
    <col min="2315" max="2317" width="26.88671875" style="2" customWidth="1"/>
    <col min="2318" max="2318" width="11.44140625" style="2" bestFit="1" customWidth="1"/>
    <col min="2319" max="2320" width="17.33203125" style="2" customWidth="1"/>
    <col min="2321" max="2560" width="14.6640625" style="2"/>
    <col min="2561" max="2561" width="50.5546875" style="2" customWidth="1"/>
    <col min="2562" max="2562" width="20.109375" style="2" customWidth="1"/>
    <col min="2563" max="2563" width="18.6640625" style="2" customWidth="1"/>
    <col min="2564" max="2564" width="22.109375" style="2" customWidth="1"/>
    <col min="2565" max="2565" width="18.33203125" style="2" customWidth="1"/>
    <col min="2566" max="2568" width="19.33203125" style="2" customWidth="1"/>
    <col min="2569" max="2569" width="19.6640625" style="2" customWidth="1"/>
    <col min="2570" max="2570" width="24" style="2" customWidth="1"/>
    <col min="2571" max="2573" width="26.88671875" style="2" customWidth="1"/>
    <col min="2574" max="2574" width="11.44140625" style="2" bestFit="1" customWidth="1"/>
    <col min="2575" max="2576" width="17.33203125" style="2" customWidth="1"/>
    <col min="2577" max="2816" width="14.6640625" style="2"/>
    <col min="2817" max="2817" width="50.5546875" style="2" customWidth="1"/>
    <col min="2818" max="2818" width="20.109375" style="2" customWidth="1"/>
    <col min="2819" max="2819" width="18.6640625" style="2" customWidth="1"/>
    <col min="2820" max="2820" width="22.109375" style="2" customWidth="1"/>
    <col min="2821" max="2821" width="18.33203125" style="2" customWidth="1"/>
    <col min="2822" max="2824" width="19.33203125" style="2" customWidth="1"/>
    <col min="2825" max="2825" width="19.6640625" style="2" customWidth="1"/>
    <col min="2826" max="2826" width="24" style="2" customWidth="1"/>
    <col min="2827" max="2829" width="26.88671875" style="2" customWidth="1"/>
    <col min="2830" max="2830" width="11.44140625" style="2" bestFit="1" customWidth="1"/>
    <col min="2831" max="2832" width="17.33203125" style="2" customWidth="1"/>
    <col min="2833" max="3072" width="14.6640625" style="2"/>
    <col min="3073" max="3073" width="50.5546875" style="2" customWidth="1"/>
    <col min="3074" max="3074" width="20.109375" style="2" customWidth="1"/>
    <col min="3075" max="3075" width="18.6640625" style="2" customWidth="1"/>
    <col min="3076" max="3076" width="22.109375" style="2" customWidth="1"/>
    <col min="3077" max="3077" width="18.33203125" style="2" customWidth="1"/>
    <col min="3078" max="3080" width="19.33203125" style="2" customWidth="1"/>
    <col min="3081" max="3081" width="19.6640625" style="2" customWidth="1"/>
    <col min="3082" max="3082" width="24" style="2" customWidth="1"/>
    <col min="3083" max="3085" width="26.88671875" style="2" customWidth="1"/>
    <col min="3086" max="3086" width="11.44140625" style="2" bestFit="1" customWidth="1"/>
    <col min="3087" max="3088" width="17.33203125" style="2" customWidth="1"/>
    <col min="3089" max="3328" width="14.6640625" style="2"/>
    <col min="3329" max="3329" width="50.5546875" style="2" customWidth="1"/>
    <col min="3330" max="3330" width="20.109375" style="2" customWidth="1"/>
    <col min="3331" max="3331" width="18.6640625" style="2" customWidth="1"/>
    <col min="3332" max="3332" width="22.109375" style="2" customWidth="1"/>
    <col min="3333" max="3333" width="18.33203125" style="2" customWidth="1"/>
    <col min="3334" max="3336" width="19.33203125" style="2" customWidth="1"/>
    <col min="3337" max="3337" width="19.6640625" style="2" customWidth="1"/>
    <col min="3338" max="3338" width="24" style="2" customWidth="1"/>
    <col min="3339" max="3341" width="26.88671875" style="2" customWidth="1"/>
    <col min="3342" max="3342" width="11.44140625" style="2" bestFit="1" customWidth="1"/>
    <col min="3343" max="3344" width="17.33203125" style="2" customWidth="1"/>
    <col min="3345" max="3584" width="14.6640625" style="2"/>
    <col min="3585" max="3585" width="50.5546875" style="2" customWidth="1"/>
    <col min="3586" max="3586" width="20.109375" style="2" customWidth="1"/>
    <col min="3587" max="3587" width="18.6640625" style="2" customWidth="1"/>
    <col min="3588" max="3588" width="22.109375" style="2" customWidth="1"/>
    <col min="3589" max="3589" width="18.33203125" style="2" customWidth="1"/>
    <col min="3590" max="3592" width="19.33203125" style="2" customWidth="1"/>
    <col min="3593" max="3593" width="19.6640625" style="2" customWidth="1"/>
    <col min="3594" max="3594" width="24" style="2" customWidth="1"/>
    <col min="3595" max="3597" width="26.88671875" style="2" customWidth="1"/>
    <col min="3598" max="3598" width="11.44140625" style="2" bestFit="1" customWidth="1"/>
    <col min="3599" max="3600" width="17.33203125" style="2" customWidth="1"/>
    <col min="3601" max="3840" width="14.6640625" style="2"/>
    <col min="3841" max="3841" width="50.5546875" style="2" customWidth="1"/>
    <col min="3842" max="3842" width="20.109375" style="2" customWidth="1"/>
    <col min="3843" max="3843" width="18.6640625" style="2" customWidth="1"/>
    <col min="3844" max="3844" width="22.109375" style="2" customWidth="1"/>
    <col min="3845" max="3845" width="18.33203125" style="2" customWidth="1"/>
    <col min="3846" max="3848" width="19.33203125" style="2" customWidth="1"/>
    <col min="3849" max="3849" width="19.6640625" style="2" customWidth="1"/>
    <col min="3850" max="3850" width="24" style="2" customWidth="1"/>
    <col min="3851" max="3853" width="26.88671875" style="2" customWidth="1"/>
    <col min="3854" max="3854" width="11.44140625" style="2" bestFit="1" customWidth="1"/>
    <col min="3855" max="3856" width="17.33203125" style="2" customWidth="1"/>
    <col min="3857" max="4096" width="14.6640625" style="2"/>
    <col min="4097" max="4097" width="50.5546875" style="2" customWidth="1"/>
    <col min="4098" max="4098" width="20.109375" style="2" customWidth="1"/>
    <col min="4099" max="4099" width="18.6640625" style="2" customWidth="1"/>
    <col min="4100" max="4100" width="22.109375" style="2" customWidth="1"/>
    <col min="4101" max="4101" width="18.33203125" style="2" customWidth="1"/>
    <col min="4102" max="4104" width="19.33203125" style="2" customWidth="1"/>
    <col min="4105" max="4105" width="19.6640625" style="2" customWidth="1"/>
    <col min="4106" max="4106" width="24" style="2" customWidth="1"/>
    <col min="4107" max="4109" width="26.88671875" style="2" customWidth="1"/>
    <col min="4110" max="4110" width="11.44140625" style="2" bestFit="1" customWidth="1"/>
    <col min="4111" max="4112" width="17.33203125" style="2" customWidth="1"/>
    <col min="4113" max="4352" width="14.6640625" style="2"/>
    <col min="4353" max="4353" width="50.5546875" style="2" customWidth="1"/>
    <col min="4354" max="4354" width="20.109375" style="2" customWidth="1"/>
    <col min="4355" max="4355" width="18.6640625" style="2" customWidth="1"/>
    <col min="4356" max="4356" width="22.109375" style="2" customWidth="1"/>
    <col min="4357" max="4357" width="18.33203125" style="2" customWidth="1"/>
    <col min="4358" max="4360" width="19.33203125" style="2" customWidth="1"/>
    <col min="4361" max="4361" width="19.6640625" style="2" customWidth="1"/>
    <col min="4362" max="4362" width="24" style="2" customWidth="1"/>
    <col min="4363" max="4365" width="26.88671875" style="2" customWidth="1"/>
    <col min="4366" max="4366" width="11.44140625" style="2" bestFit="1" customWidth="1"/>
    <col min="4367" max="4368" width="17.33203125" style="2" customWidth="1"/>
    <col min="4369" max="4608" width="14.6640625" style="2"/>
    <col min="4609" max="4609" width="50.5546875" style="2" customWidth="1"/>
    <col min="4610" max="4610" width="20.109375" style="2" customWidth="1"/>
    <col min="4611" max="4611" width="18.6640625" style="2" customWidth="1"/>
    <col min="4612" max="4612" width="22.109375" style="2" customWidth="1"/>
    <col min="4613" max="4613" width="18.33203125" style="2" customWidth="1"/>
    <col min="4614" max="4616" width="19.33203125" style="2" customWidth="1"/>
    <col min="4617" max="4617" width="19.6640625" style="2" customWidth="1"/>
    <col min="4618" max="4618" width="24" style="2" customWidth="1"/>
    <col min="4619" max="4621" width="26.88671875" style="2" customWidth="1"/>
    <col min="4622" max="4622" width="11.44140625" style="2" bestFit="1" customWidth="1"/>
    <col min="4623" max="4624" width="17.33203125" style="2" customWidth="1"/>
    <col min="4625" max="4864" width="14.6640625" style="2"/>
    <col min="4865" max="4865" width="50.5546875" style="2" customWidth="1"/>
    <col min="4866" max="4866" width="20.109375" style="2" customWidth="1"/>
    <col min="4867" max="4867" width="18.6640625" style="2" customWidth="1"/>
    <col min="4868" max="4868" width="22.109375" style="2" customWidth="1"/>
    <col min="4869" max="4869" width="18.33203125" style="2" customWidth="1"/>
    <col min="4870" max="4872" width="19.33203125" style="2" customWidth="1"/>
    <col min="4873" max="4873" width="19.6640625" style="2" customWidth="1"/>
    <col min="4874" max="4874" width="24" style="2" customWidth="1"/>
    <col min="4875" max="4877" width="26.88671875" style="2" customWidth="1"/>
    <col min="4878" max="4878" width="11.44140625" style="2" bestFit="1" customWidth="1"/>
    <col min="4879" max="4880" width="17.33203125" style="2" customWidth="1"/>
    <col min="4881" max="5120" width="14.6640625" style="2"/>
    <col min="5121" max="5121" width="50.5546875" style="2" customWidth="1"/>
    <col min="5122" max="5122" width="20.109375" style="2" customWidth="1"/>
    <col min="5123" max="5123" width="18.6640625" style="2" customWidth="1"/>
    <col min="5124" max="5124" width="22.109375" style="2" customWidth="1"/>
    <col min="5125" max="5125" width="18.33203125" style="2" customWidth="1"/>
    <col min="5126" max="5128" width="19.33203125" style="2" customWidth="1"/>
    <col min="5129" max="5129" width="19.6640625" style="2" customWidth="1"/>
    <col min="5130" max="5130" width="24" style="2" customWidth="1"/>
    <col min="5131" max="5133" width="26.88671875" style="2" customWidth="1"/>
    <col min="5134" max="5134" width="11.44140625" style="2" bestFit="1" customWidth="1"/>
    <col min="5135" max="5136" width="17.33203125" style="2" customWidth="1"/>
    <col min="5137" max="5376" width="14.6640625" style="2"/>
    <col min="5377" max="5377" width="50.5546875" style="2" customWidth="1"/>
    <col min="5378" max="5378" width="20.109375" style="2" customWidth="1"/>
    <col min="5379" max="5379" width="18.6640625" style="2" customWidth="1"/>
    <col min="5380" max="5380" width="22.109375" style="2" customWidth="1"/>
    <col min="5381" max="5381" width="18.33203125" style="2" customWidth="1"/>
    <col min="5382" max="5384" width="19.33203125" style="2" customWidth="1"/>
    <col min="5385" max="5385" width="19.6640625" style="2" customWidth="1"/>
    <col min="5386" max="5386" width="24" style="2" customWidth="1"/>
    <col min="5387" max="5389" width="26.88671875" style="2" customWidth="1"/>
    <col min="5390" max="5390" width="11.44140625" style="2" bestFit="1" customWidth="1"/>
    <col min="5391" max="5392" width="17.33203125" style="2" customWidth="1"/>
    <col min="5393" max="5632" width="14.6640625" style="2"/>
    <col min="5633" max="5633" width="50.5546875" style="2" customWidth="1"/>
    <col min="5634" max="5634" width="20.109375" style="2" customWidth="1"/>
    <col min="5635" max="5635" width="18.6640625" style="2" customWidth="1"/>
    <col min="5636" max="5636" width="22.109375" style="2" customWidth="1"/>
    <col min="5637" max="5637" width="18.33203125" style="2" customWidth="1"/>
    <col min="5638" max="5640" width="19.33203125" style="2" customWidth="1"/>
    <col min="5641" max="5641" width="19.6640625" style="2" customWidth="1"/>
    <col min="5642" max="5642" width="24" style="2" customWidth="1"/>
    <col min="5643" max="5645" width="26.88671875" style="2" customWidth="1"/>
    <col min="5646" max="5646" width="11.44140625" style="2" bestFit="1" customWidth="1"/>
    <col min="5647" max="5648" width="17.33203125" style="2" customWidth="1"/>
    <col min="5649" max="5888" width="14.6640625" style="2"/>
    <col min="5889" max="5889" width="50.5546875" style="2" customWidth="1"/>
    <col min="5890" max="5890" width="20.109375" style="2" customWidth="1"/>
    <col min="5891" max="5891" width="18.6640625" style="2" customWidth="1"/>
    <col min="5892" max="5892" width="22.109375" style="2" customWidth="1"/>
    <col min="5893" max="5893" width="18.33203125" style="2" customWidth="1"/>
    <col min="5894" max="5896" width="19.33203125" style="2" customWidth="1"/>
    <col min="5897" max="5897" width="19.6640625" style="2" customWidth="1"/>
    <col min="5898" max="5898" width="24" style="2" customWidth="1"/>
    <col min="5899" max="5901" width="26.88671875" style="2" customWidth="1"/>
    <col min="5902" max="5902" width="11.44140625" style="2" bestFit="1" customWidth="1"/>
    <col min="5903" max="5904" width="17.33203125" style="2" customWidth="1"/>
    <col min="5905" max="6144" width="14.6640625" style="2"/>
    <col min="6145" max="6145" width="50.5546875" style="2" customWidth="1"/>
    <col min="6146" max="6146" width="20.109375" style="2" customWidth="1"/>
    <col min="6147" max="6147" width="18.6640625" style="2" customWidth="1"/>
    <col min="6148" max="6148" width="22.109375" style="2" customWidth="1"/>
    <col min="6149" max="6149" width="18.33203125" style="2" customWidth="1"/>
    <col min="6150" max="6152" width="19.33203125" style="2" customWidth="1"/>
    <col min="6153" max="6153" width="19.6640625" style="2" customWidth="1"/>
    <col min="6154" max="6154" width="24" style="2" customWidth="1"/>
    <col min="6155" max="6157" width="26.88671875" style="2" customWidth="1"/>
    <col min="6158" max="6158" width="11.44140625" style="2" bestFit="1" customWidth="1"/>
    <col min="6159" max="6160" width="17.33203125" style="2" customWidth="1"/>
    <col min="6161" max="6400" width="14.6640625" style="2"/>
    <col min="6401" max="6401" width="50.5546875" style="2" customWidth="1"/>
    <col min="6402" max="6402" width="20.109375" style="2" customWidth="1"/>
    <col min="6403" max="6403" width="18.6640625" style="2" customWidth="1"/>
    <col min="6404" max="6404" width="22.109375" style="2" customWidth="1"/>
    <col min="6405" max="6405" width="18.33203125" style="2" customWidth="1"/>
    <col min="6406" max="6408" width="19.33203125" style="2" customWidth="1"/>
    <col min="6409" max="6409" width="19.6640625" style="2" customWidth="1"/>
    <col min="6410" max="6410" width="24" style="2" customWidth="1"/>
    <col min="6411" max="6413" width="26.88671875" style="2" customWidth="1"/>
    <col min="6414" max="6414" width="11.44140625" style="2" bestFit="1" customWidth="1"/>
    <col min="6415" max="6416" width="17.33203125" style="2" customWidth="1"/>
    <col min="6417" max="6656" width="14.6640625" style="2"/>
    <col min="6657" max="6657" width="50.5546875" style="2" customWidth="1"/>
    <col min="6658" max="6658" width="20.109375" style="2" customWidth="1"/>
    <col min="6659" max="6659" width="18.6640625" style="2" customWidth="1"/>
    <col min="6660" max="6660" width="22.109375" style="2" customWidth="1"/>
    <col min="6661" max="6661" width="18.33203125" style="2" customWidth="1"/>
    <col min="6662" max="6664" width="19.33203125" style="2" customWidth="1"/>
    <col min="6665" max="6665" width="19.6640625" style="2" customWidth="1"/>
    <col min="6666" max="6666" width="24" style="2" customWidth="1"/>
    <col min="6667" max="6669" width="26.88671875" style="2" customWidth="1"/>
    <col min="6670" max="6670" width="11.44140625" style="2" bestFit="1" customWidth="1"/>
    <col min="6671" max="6672" width="17.33203125" style="2" customWidth="1"/>
    <col min="6673" max="6912" width="14.6640625" style="2"/>
    <col min="6913" max="6913" width="50.5546875" style="2" customWidth="1"/>
    <col min="6914" max="6914" width="20.109375" style="2" customWidth="1"/>
    <col min="6915" max="6915" width="18.6640625" style="2" customWidth="1"/>
    <col min="6916" max="6916" width="22.109375" style="2" customWidth="1"/>
    <col min="6917" max="6917" width="18.33203125" style="2" customWidth="1"/>
    <col min="6918" max="6920" width="19.33203125" style="2" customWidth="1"/>
    <col min="6921" max="6921" width="19.6640625" style="2" customWidth="1"/>
    <col min="6922" max="6922" width="24" style="2" customWidth="1"/>
    <col min="6923" max="6925" width="26.88671875" style="2" customWidth="1"/>
    <col min="6926" max="6926" width="11.44140625" style="2" bestFit="1" customWidth="1"/>
    <col min="6927" max="6928" width="17.33203125" style="2" customWidth="1"/>
    <col min="6929" max="7168" width="14.6640625" style="2"/>
    <col min="7169" max="7169" width="50.5546875" style="2" customWidth="1"/>
    <col min="7170" max="7170" width="20.109375" style="2" customWidth="1"/>
    <col min="7171" max="7171" width="18.6640625" style="2" customWidth="1"/>
    <col min="7172" max="7172" width="22.109375" style="2" customWidth="1"/>
    <col min="7173" max="7173" width="18.33203125" style="2" customWidth="1"/>
    <col min="7174" max="7176" width="19.33203125" style="2" customWidth="1"/>
    <col min="7177" max="7177" width="19.6640625" style="2" customWidth="1"/>
    <col min="7178" max="7178" width="24" style="2" customWidth="1"/>
    <col min="7179" max="7181" width="26.88671875" style="2" customWidth="1"/>
    <col min="7182" max="7182" width="11.44140625" style="2" bestFit="1" customWidth="1"/>
    <col min="7183" max="7184" width="17.33203125" style="2" customWidth="1"/>
    <col min="7185" max="7424" width="14.6640625" style="2"/>
    <col min="7425" max="7425" width="50.5546875" style="2" customWidth="1"/>
    <col min="7426" max="7426" width="20.109375" style="2" customWidth="1"/>
    <col min="7427" max="7427" width="18.6640625" style="2" customWidth="1"/>
    <col min="7428" max="7428" width="22.109375" style="2" customWidth="1"/>
    <col min="7429" max="7429" width="18.33203125" style="2" customWidth="1"/>
    <col min="7430" max="7432" width="19.33203125" style="2" customWidth="1"/>
    <col min="7433" max="7433" width="19.6640625" style="2" customWidth="1"/>
    <col min="7434" max="7434" width="24" style="2" customWidth="1"/>
    <col min="7435" max="7437" width="26.88671875" style="2" customWidth="1"/>
    <col min="7438" max="7438" width="11.44140625" style="2" bestFit="1" customWidth="1"/>
    <col min="7439" max="7440" width="17.33203125" style="2" customWidth="1"/>
    <col min="7441" max="7680" width="14.6640625" style="2"/>
    <col min="7681" max="7681" width="50.5546875" style="2" customWidth="1"/>
    <col min="7682" max="7682" width="20.109375" style="2" customWidth="1"/>
    <col min="7683" max="7683" width="18.6640625" style="2" customWidth="1"/>
    <col min="7684" max="7684" width="22.109375" style="2" customWidth="1"/>
    <col min="7685" max="7685" width="18.33203125" style="2" customWidth="1"/>
    <col min="7686" max="7688" width="19.33203125" style="2" customWidth="1"/>
    <col min="7689" max="7689" width="19.6640625" style="2" customWidth="1"/>
    <col min="7690" max="7690" width="24" style="2" customWidth="1"/>
    <col min="7691" max="7693" width="26.88671875" style="2" customWidth="1"/>
    <col min="7694" max="7694" width="11.44140625" style="2" bestFit="1" customWidth="1"/>
    <col min="7695" max="7696" width="17.33203125" style="2" customWidth="1"/>
    <col min="7697" max="7936" width="14.6640625" style="2"/>
    <col min="7937" max="7937" width="50.5546875" style="2" customWidth="1"/>
    <col min="7938" max="7938" width="20.109375" style="2" customWidth="1"/>
    <col min="7939" max="7939" width="18.6640625" style="2" customWidth="1"/>
    <col min="7940" max="7940" width="22.109375" style="2" customWidth="1"/>
    <col min="7941" max="7941" width="18.33203125" style="2" customWidth="1"/>
    <col min="7942" max="7944" width="19.33203125" style="2" customWidth="1"/>
    <col min="7945" max="7945" width="19.6640625" style="2" customWidth="1"/>
    <col min="7946" max="7946" width="24" style="2" customWidth="1"/>
    <col min="7947" max="7949" width="26.88671875" style="2" customWidth="1"/>
    <col min="7950" max="7950" width="11.44140625" style="2" bestFit="1" customWidth="1"/>
    <col min="7951" max="7952" width="17.33203125" style="2" customWidth="1"/>
    <col min="7953" max="8192" width="14.6640625" style="2"/>
    <col min="8193" max="8193" width="50.5546875" style="2" customWidth="1"/>
    <col min="8194" max="8194" width="20.109375" style="2" customWidth="1"/>
    <col min="8195" max="8195" width="18.6640625" style="2" customWidth="1"/>
    <col min="8196" max="8196" width="22.109375" style="2" customWidth="1"/>
    <col min="8197" max="8197" width="18.33203125" style="2" customWidth="1"/>
    <col min="8198" max="8200" width="19.33203125" style="2" customWidth="1"/>
    <col min="8201" max="8201" width="19.6640625" style="2" customWidth="1"/>
    <col min="8202" max="8202" width="24" style="2" customWidth="1"/>
    <col min="8203" max="8205" width="26.88671875" style="2" customWidth="1"/>
    <col min="8206" max="8206" width="11.44140625" style="2" bestFit="1" customWidth="1"/>
    <col min="8207" max="8208" width="17.33203125" style="2" customWidth="1"/>
    <col min="8209" max="8448" width="14.6640625" style="2"/>
    <col min="8449" max="8449" width="50.5546875" style="2" customWidth="1"/>
    <col min="8450" max="8450" width="20.109375" style="2" customWidth="1"/>
    <col min="8451" max="8451" width="18.6640625" style="2" customWidth="1"/>
    <col min="8452" max="8452" width="22.109375" style="2" customWidth="1"/>
    <col min="8453" max="8453" width="18.33203125" style="2" customWidth="1"/>
    <col min="8454" max="8456" width="19.33203125" style="2" customWidth="1"/>
    <col min="8457" max="8457" width="19.6640625" style="2" customWidth="1"/>
    <col min="8458" max="8458" width="24" style="2" customWidth="1"/>
    <col min="8459" max="8461" width="26.88671875" style="2" customWidth="1"/>
    <col min="8462" max="8462" width="11.44140625" style="2" bestFit="1" customWidth="1"/>
    <col min="8463" max="8464" width="17.33203125" style="2" customWidth="1"/>
    <col min="8465" max="8704" width="14.6640625" style="2"/>
    <col min="8705" max="8705" width="50.5546875" style="2" customWidth="1"/>
    <col min="8706" max="8706" width="20.109375" style="2" customWidth="1"/>
    <col min="8707" max="8707" width="18.6640625" style="2" customWidth="1"/>
    <col min="8708" max="8708" width="22.109375" style="2" customWidth="1"/>
    <col min="8709" max="8709" width="18.33203125" style="2" customWidth="1"/>
    <col min="8710" max="8712" width="19.33203125" style="2" customWidth="1"/>
    <col min="8713" max="8713" width="19.6640625" style="2" customWidth="1"/>
    <col min="8714" max="8714" width="24" style="2" customWidth="1"/>
    <col min="8715" max="8717" width="26.88671875" style="2" customWidth="1"/>
    <col min="8718" max="8718" width="11.44140625" style="2" bestFit="1" customWidth="1"/>
    <col min="8719" max="8720" width="17.33203125" style="2" customWidth="1"/>
    <col min="8721" max="8960" width="14.6640625" style="2"/>
    <col min="8961" max="8961" width="50.5546875" style="2" customWidth="1"/>
    <col min="8962" max="8962" width="20.109375" style="2" customWidth="1"/>
    <col min="8963" max="8963" width="18.6640625" style="2" customWidth="1"/>
    <col min="8964" max="8964" width="22.109375" style="2" customWidth="1"/>
    <col min="8965" max="8965" width="18.33203125" style="2" customWidth="1"/>
    <col min="8966" max="8968" width="19.33203125" style="2" customWidth="1"/>
    <col min="8969" max="8969" width="19.6640625" style="2" customWidth="1"/>
    <col min="8970" max="8970" width="24" style="2" customWidth="1"/>
    <col min="8971" max="8973" width="26.88671875" style="2" customWidth="1"/>
    <col min="8974" max="8974" width="11.44140625" style="2" bestFit="1" customWidth="1"/>
    <col min="8975" max="8976" width="17.33203125" style="2" customWidth="1"/>
    <col min="8977" max="9216" width="14.6640625" style="2"/>
    <col min="9217" max="9217" width="50.5546875" style="2" customWidth="1"/>
    <col min="9218" max="9218" width="20.109375" style="2" customWidth="1"/>
    <col min="9219" max="9219" width="18.6640625" style="2" customWidth="1"/>
    <col min="9220" max="9220" width="22.109375" style="2" customWidth="1"/>
    <col min="9221" max="9221" width="18.33203125" style="2" customWidth="1"/>
    <col min="9222" max="9224" width="19.33203125" style="2" customWidth="1"/>
    <col min="9225" max="9225" width="19.6640625" style="2" customWidth="1"/>
    <col min="9226" max="9226" width="24" style="2" customWidth="1"/>
    <col min="9227" max="9229" width="26.88671875" style="2" customWidth="1"/>
    <col min="9230" max="9230" width="11.44140625" style="2" bestFit="1" customWidth="1"/>
    <col min="9231" max="9232" width="17.33203125" style="2" customWidth="1"/>
    <col min="9233" max="9472" width="14.6640625" style="2"/>
    <col min="9473" max="9473" width="50.5546875" style="2" customWidth="1"/>
    <col min="9474" max="9474" width="20.109375" style="2" customWidth="1"/>
    <col min="9475" max="9475" width="18.6640625" style="2" customWidth="1"/>
    <col min="9476" max="9476" width="22.109375" style="2" customWidth="1"/>
    <col min="9477" max="9477" width="18.33203125" style="2" customWidth="1"/>
    <col min="9478" max="9480" width="19.33203125" style="2" customWidth="1"/>
    <col min="9481" max="9481" width="19.6640625" style="2" customWidth="1"/>
    <col min="9482" max="9482" width="24" style="2" customWidth="1"/>
    <col min="9483" max="9485" width="26.88671875" style="2" customWidth="1"/>
    <col min="9486" max="9486" width="11.44140625" style="2" bestFit="1" customWidth="1"/>
    <col min="9487" max="9488" width="17.33203125" style="2" customWidth="1"/>
    <col min="9489" max="9728" width="14.6640625" style="2"/>
    <col min="9729" max="9729" width="50.5546875" style="2" customWidth="1"/>
    <col min="9730" max="9730" width="20.109375" style="2" customWidth="1"/>
    <col min="9731" max="9731" width="18.6640625" style="2" customWidth="1"/>
    <col min="9732" max="9732" width="22.109375" style="2" customWidth="1"/>
    <col min="9733" max="9733" width="18.33203125" style="2" customWidth="1"/>
    <col min="9734" max="9736" width="19.33203125" style="2" customWidth="1"/>
    <col min="9737" max="9737" width="19.6640625" style="2" customWidth="1"/>
    <col min="9738" max="9738" width="24" style="2" customWidth="1"/>
    <col min="9739" max="9741" width="26.88671875" style="2" customWidth="1"/>
    <col min="9742" max="9742" width="11.44140625" style="2" bestFit="1" customWidth="1"/>
    <col min="9743" max="9744" width="17.33203125" style="2" customWidth="1"/>
    <col min="9745" max="9984" width="14.6640625" style="2"/>
    <col min="9985" max="9985" width="50.5546875" style="2" customWidth="1"/>
    <col min="9986" max="9986" width="20.109375" style="2" customWidth="1"/>
    <col min="9987" max="9987" width="18.6640625" style="2" customWidth="1"/>
    <col min="9988" max="9988" width="22.109375" style="2" customWidth="1"/>
    <col min="9989" max="9989" width="18.33203125" style="2" customWidth="1"/>
    <col min="9990" max="9992" width="19.33203125" style="2" customWidth="1"/>
    <col min="9993" max="9993" width="19.6640625" style="2" customWidth="1"/>
    <col min="9994" max="9994" width="24" style="2" customWidth="1"/>
    <col min="9995" max="9997" width="26.88671875" style="2" customWidth="1"/>
    <col min="9998" max="9998" width="11.44140625" style="2" bestFit="1" customWidth="1"/>
    <col min="9999" max="10000" width="17.33203125" style="2" customWidth="1"/>
    <col min="10001" max="10240" width="14.6640625" style="2"/>
    <col min="10241" max="10241" width="50.5546875" style="2" customWidth="1"/>
    <col min="10242" max="10242" width="20.109375" style="2" customWidth="1"/>
    <col min="10243" max="10243" width="18.6640625" style="2" customWidth="1"/>
    <col min="10244" max="10244" width="22.109375" style="2" customWidth="1"/>
    <col min="10245" max="10245" width="18.33203125" style="2" customWidth="1"/>
    <col min="10246" max="10248" width="19.33203125" style="2" customWidth="1"/>
    <col min="10249" max="10249" width="19.6640625" style="2" customWidth="1"/>
    <col min="10250" max="10250" width="24" style="2" customWidth="1"/>
    <col min="10251" max="10253" width="26.88671875" style="2" customWidth="1"/>
    <col min="10254" max="10254" width="11.44140625" style="2" bestFit="1" customWidth="1"/>
    <col min="10255" max="10256" width="17.33203125" style="2" customWidth="1"/>
    <col min="10257" max="10496" width="14.6640625" style="2"/>
    <col min="10497" max="10497" width="50.5546875" style="2" customWidth="1"/>
    <col min="10498" max="10498" width="20.109375" style="2" customWidth="1"/>
    <col min="10499" max="10499" width="18.6640625" style="2" customWidth="1"/>
    <col min="10500" max="10500" width="22.109375" style="2" customWidth="1"/>
    <col min="10501" max="10501" width="18.33203125" style="2" customWidth="1"/>
    <col min="10502" max="10504" width="19.33203125" style="2" customWidth="1"/>
    <col min="10505" max="10505" width="19.6640625" style="2" customWidth="1"/>
    <col min="10506" max="10506" width="24" style="2" customWidth="1"/>
    <col min="10507" max="10509" width="26.88671875" style="2" customWidth="1"/>
    <col min="10510" max="10510" width="11.44140625" style="2" bestFit="1" customWidth="1"/>
    <col min="10511" max="10512" width="17.33203125" style="2" customWidth="1"/>
    <col min="10513" max="10752" width="14.6640625" style="2"/>
    <col min="10753" max="10753" width="50.5546875" style="2" customWidth="1"/>
    <col min="10754" max="10754" width="20.109375" style="2" customWidth="1"/>
    <col min="10755" max="10755" width="18.6640625" style="2" customWidth="1"/>
    <col min="10756" max="10756" width="22.109375" style="2" customWidth="1"/>
    <col min="10757" max="10757" width="18.33203125" style="2" customWidth="1"/>
    <col min="10758" max="10760" width="19.33203125" style="2" customWidth="1"/>
    <col min="10761" max="10761" width="19.6640625" style="2" customWidth="1"/>
    <col min="10762" max="10762" width="24" style="2" customWidth="1"/>
    <col min="10763" max="10765" width="26.88671875" style="2" customWidth="1"/>
    <col min="10766" max="10766" width="11.44140625" style="2" bestFit="1" customWidth="1"/>
    <col min="10767" max="10768" width="17.33203125" style="2" customWidth="1"/>
    <col min="10769" max="11008" width="14.6640625" style="2"/>
    <col min="11009" max="11009" width="50.5546875" style="2" customWidth="1"/>
    <col min="11010" max="11010" width="20.109375" style="2" customWidth="1"/>
    <col min="11011" max="11011" width="18.6640625" style="2" customWidth="1"/>
    <col min="11012" max="11012" width="22.109375" style="2" customWidth="1"/>
    <col min="11013" max="11013" width="18.33203125" style="2" customWidth="1"/>
    <col min="11014" max="11016" width="19.33203125" style="2" customWidth="1"/>
    <col min="11017" max="11017" width="19.6640625" style="2" customWidth="1"/>
    <col min="11018" max="11018" width="24" style="2" customWidth="1"/>
    <col min="11019" max="11021" width="26.88671875" style="2" customWidth="1"/>
    <col min="11022" max="11022" width="11.44140625" style="2" bestFit="1" customWidth="1"/>
    <col min="11023" max="11024" width="17.33203125" style="2" customWidth="1"/>
    <col min="11025" max="11264" width="14.6640625" style="2"/>
    <col min="11265" max="11265" width="50.5546875" style="2" customWidth="1"/>
    <col min="11266" max="11266" width="20.109375" style="2" customWidth="1"/>
    <col min="11267" max="11267" width="18.6640625" style="2" customWidth="1"/>
    <col min="11268" max="11268" width="22.109375" style="2" customWidth="1"/>
    <col min="11269" max="11269" width="18.33203125" style="2" customWidth="1"/>
    <col min="11270" max="11272" width="19.33203125" style="2" customWidth="1"/>
    <col min="11273" max="11273" width="19.6640625" style="2" customWidth="1"/>
    <col min="11274" max="11274" width="24" style="2" customWidth="1"/>
    <col min="11275" max="11277" width="26.88671875" style="2" customWidth="1"/>
    <col min="11278" max="11278" width="11.44140625" style="2" bestFit="1" customWidth="1"/>
    <col min="11279" max="11280" width="17.33203125" style="2" customWidth="1"/>
    <col min="11281" max="11520" width="14.6640625" style="2"/>
    <col min="11521" max="11521" width="50.5546875" style="2" customWidth="1"/>
    <col min="11522" max="11522" width="20.109375" style="2" customWidth="1"/>
    <col min="11523" max="11523" width="18.6640625" style="2" customWidth="1"/>
    <col min="11524" max="11524" width="22.109375" style="2" customWidth="1"/>
    <col min="11525" max="11525" width="18.33203125" style="2" customWidth="1"/>
    <col min="11526" max="11528" width="19.33203125" style="2" customWidth="1"/>
    <col min="11529" max="11529" width="19.6640625" style="2" customWidth="1"/>
    <col min="11530" max="11530" width="24" style="2" customWidth="1"/>
    <col min="11531" max="11533" width="26.88671875" style="2" customWidth="1"/>
    <col min="11534" max="11534" width="11.44140625" style="2" bestFit="1" customWidth="1"/>
    <col min="11535" max="11536" width="17.33203125" style="2" customWidth="1"/>
    <col min="11537" max="11776" width="14.6640625" style="2"/>
    <col min="11777" max="11777" width="50.5546875" style="2" customWidth="1"/>
    <col min="11778" max="11778" width="20.109375" style="2" customWidth="1"/>
    <col min="11779" max="11779" width="18.6640625" style="2" customWidth="1"/>
    <col min="11780" max="11780" width="22.109375" style="2" customWidth="1"/>
    <col min="11781" max="11781" width="18.33203125" style="2" customWidth="1"/>
    <col min="11782" max="11784" width="19.33203125" style="2" customWidth="1"/>
    <col min="11785" max="11785" width="19.6640625" style="2" customWidth="1"/>
    <col min="11786" max="11786" width="24" style="2" customWidth="1"/>
    <col min="11787" max="11789" width="26.88671875" style="2" customWidth="1"/>
    <col min="11790" max="11790" width="11.44140625" style="2" bestFit="1" customWidth="1"/>
    <col min="11791" max="11792" width="17.33203125" style="2" customWidth="1"/>
    <col min="11793" max="12032" width="14.6640625" style="2"/>
    <col min="12033" max="12033" width="50.5546875" style="2" customWidth="1"/>
    <col min="12034" max="12034" width="20.109375" style="2" customWidth="1"/>
    <col min="12035" max="12035" width="18.6640625" style="2" customWidth="1"/>
    <col min="12036" max="12036" width="22.109375" style="2" customWidth="1"/>
    <col min="12037" max="12037" width="18.33203125" style="2" customWidth="1"/>
    <col min="12038" max="12040" width="19.33203125" style="2" customWidth="1"/>
    <col min="12041" max="12041" width="19.6640625" style="2" customWidth="1"/>
    <col min="12042" max="12042" width="24" style="2" customWidth="1"/>
    <col min="12043" max="12045" width="26.88671875" style="2" customWidth="1"/>
    <col min="12046" max="12046" width="11.44140625" style="2" bestFit="1" customWidth="1"/>
    <col min="12047" max="12048" width="17.33203125" style="2" customWidth="1"/>
    <col min="12049" max="12288" width="14.6640625" style="2"/>
    <col min="12289" max="12289" width="50.5546875" style="2" customWidth="1"/>
    <col min="12290" max="12290" width="20.109375" style="2" customWidth="1"/>
    <col min="12291" max="12291" width="18.6640625" style="2" customWidth="1"/>
    <col min="12292" max="12292" width="22.109375" style="2" customWidth="1"/>
    <col min="12293" max="12293" width="18.33203125" style="2" customWidth="1"/>
    <col min="12294" max="12296" width="19.33203125" style="2" customWidth="1"/>
    <col min="12297" max="12297" width="19.6640625" style="2" customWidth="1"/>
    <col min="12298" max="12298" width="24" style="2" customWidth="1"/>
    <col min="12299" max="12301" width="26.88671875" style="2" customWidth="1"/>
    <col min="12302" max="12302" width="11.44140625" style="2" bestFit="1" customWidth="1"/>
    <col min="12303" max="12304" width="17.33203125" style="2" customWidth="1"/>
    <col min="12305" max="12544" width="14.6640625" style="2"/>
    <col min="12545" max="12545" width="50.5546875" style="2" customWidth="1"/>
    <col min="12546" max="12546" width="20.109375" style="2" customWidth="1"/>
    <col min="12547" max="12547" width="18.6640625" style="2" customWidth="1"/>
    <col min="12548" max="12548" width="22.109375" style="2" customWidth="1"/>
    <col min="12549" max="12549" width="18.33203125" style="2" customWidth="1"/>
    <col min="12550" max="12552" width="19.33203125" style="2" customWidth="1"/>
    <col min="12553" max="12553" width="19.6640625" style="2" customWidth="1"/>
    <col min="12554" max="12554" width="24" style="2" customWidth="1"/>
    <col min="12555" max="12557" width="26.88671875" style="2" customWidth="1"/>
    <col min="12558" max="12558" width="11.44140625" style="2" bestFit="1" customWidth="1"/>
    <col min="12559" max="12560" width="17.33203125" style="2" customWidth="1"/>
    <col min="12561" max="12800" width="14.6640625" style="2"/>
    <col min="12801" max="12801" width="50.5546875" style="2" customWidth="1"/>
    <col min="12802" max="12802" width="20.109375" style="2" customWidth="1"/>
    <col min="12803" max="12803" width="18.6640625" style="2" customWidth="1"/>
    <col min="12804" max="12804" width="22.109375" style="2" customWidth="1"/>
    <col min="12805" max="12805" width="18.33203125" style="2" customWidth="1"/>
    <col min="12806" max="12808" width="19.33203125" style="2" customWidth="1"/>
    <col min="12809" max="12809" width="19.6640625" style="2" customWidth="1"/>
    <col min="12810" max="12810" width="24" style="2" customWidth="1"/>
    <col min="12811" max="12813" width="26.88671875" style="2" customWidth="1"/>
    <col min="12814" max="12814" width="11.44140625" style="2" bestFit="1" customWidth="1"/>
    <col min="12815" max="12816" width="17.33203125" style="2" customWidth="1"/>
    <col min="12817" max="13056" width="14.6640625" style="2"/>
    <col min="13057" max="13057" width="50.5546875" style="2" customWidth="1"/>
    <col min="13058" max="13058" width="20.109375" style="2" customWidth="1"/>
    <col min="13059" max="13059" width="18.6640625" style="2" customWidth="1"/>
    <col min="13060" max="13060" width="22.109375" style="2" customWidth="1"/>
    <col min="13061" max="13061" width="18.33203125" style="2" customWidth="1"/>
    <col min="13062" max="13064" width="19.33203125" style="2" customWidth="1"/>
    <col min="13065" max="13065" width="19.6640625" style="2" customWidth="1"/>
    <col min="13066" max="13066" width="24" style="2" customWidth="1"/>
    <col min="13067" max="13069" width="26.88671875" style="2" customWidth="1"/>
    <col min="13070" max="13070" width="11.44140625" style="2" bestFit="1" customWidth="1"/>
    <col min="13071" max="13072" width="17.33203125" style="2" customWidth="1"/>
    <col min="13073" max="13312" width="14.6640625" style="2"/>
    <col min="13313" max="13313" width="50.5546875" style="2" customWidth="1"/>
    <col min="13314" max="13314" width="20.109375" style="2" customWidth="1"/>
    <col min="13315" max="13315" width="18.6640625" style="2" customWidth="1"/>
    <col min="13316" max="13316" width="22.109375" style="2" customWidth="1"/>
    <col min="13317" max="13317" width="18.33203125" style="2" customWidth="1"/>
    <col min="13318" max="13320" width="19.33203125" style="2" customWidth="1"/>
    <col min="13321" max="13321" width="19.6640625" style="2" customWidth="1"/>
    <col min="13322" max="13322" width="24" style="2" customWidth="1"/>
    <col min="13323" max="13325" width="26.88671875" style="2" customWidth="1"/>
    <col min="13326" max="13326" width="11.44140625" style="2" bestFit="1" customWidth="1"/>
    <col min="13327" max="13328" width="17.33203125" style="2" customWidth="1"/>
    <col min="13329" max="13568" width="14.6640625" style="2"/>
    <col min="13569" max="13569" width="50.5546875" style="2" customWidth="1"/>
    <col min="13570" max="13570" width="20.109375" style="2" customWidth="1"/>
    <col min="13571" max="13571" width="18.6640625" style="2" customWidth="1"/>
    <col min="13572" max="13572" width="22.109375" style="2" customWidth="1"/>
    <col min="13573" max="13573" width="18.33203125" style="2" customWidth="1"/>
    <col min="13574" max="13576" width="19.33203125" style="2" customWidth="1"/>
    <col min="13577" max="13577" width="19.6640625" style="2" customWidth="1"/>
    <col min="13578" max="13578" width="24" style="2" customWidth="1"/>
    <col min="13579" max="13581" width="26.88671875" style="2" customWidth="1"/>
    <col min="13582" max="13582" width="11.44140625" style="2" bestFit="1" customWidth="1"/>
    <col min="13583" max="13584" width="17.33203125" style="2" customWidth="1"/>
    <col min="13585" max="13824" width="14.6640625" style="2"/>
    <col min="13825" max="13825" width="50.5546875" style="2" customWidth="1"/>
    <col min="13826" max="13826" width="20.109375" style="2" customWidth="1"/>
    <col min="13827" max="13827" width="18.6640625" style="2" customWidth="1"/>
    <col min="13828" max="13828" width="22.109375" style="2" customWidth="1"/>
    <col min="13829" max="13829" width="18.33203125" style="2" customWidth="1"/>
    <col min="13830" max="13832" width="19.33203125" style="2" customWidth="1"/>
    <col min="13833" max="13833" width="19.6640625" style="2" customWidth="1"/>
    <col min="13834" max="13834" width="24" style="2" customWidth="1"/>
    <col min="13835" max="13837" width="26.88671875" style="2" customWidth="1"/>
    <col min="13838" max="13838" width="11.44140625" style="2" bestFit="1" customWidth="1"/>
    <col min="13839" max="13840" width="17.33203125" style="2" customWidth="1"/>
    <col min="13841" max="14080" width="14.6640625" style="2"/>
    <col min="14081" max="14081" width="50.5546875" style="2" customWidth="1"/>
    <col min="14082" max="14082" width="20.109375" style="2" customWidth="1"/>
    <col min="14083" max="14083" width="18.6640625" style="2" customWidth="1"/>
    <col min="14084" max="14084" width="22.109375" style="2" customWidth="1"/>
    <col min="14085" max="14085" width="18.33203125" style="2" customWidth="1"/>
    <col min="14086" max="14088" width="19.33203125" style="2" customWidth="1"/>
    <col min="14089" max="14089" width="19.6640625" style="2" customWidth="1"/>
    <col min="14090" max="14090" width="24" style="2" customWidth="1"/>
    <col min="14091" max="14093" width="26.88671875" style="2" customWidth="1"/>
    <col min="14094" max="14094" width="11.44140625" style="2" bestFit="1" customWidth="1"/>
    <col min="14095" max="14096" width="17.33203125" style="2" customWidth="1"/>
    <col min="14097" max="14336" width="14.6640625" style="2"/>
    <col min="14337" max="14337" width="50.5546875" style="2" customWidth="1"/>
    <col min="14338" max="14338" width="20.109375" style="2" customWidth="1"/>
    <col min="14339" max="14339" width="18.6640625" style="2" customWidth="1"/>
    <col min="14340" max="14340" width="22.109375" style="2" customWidth="1"/>
    <col min="14341" max="14341" width="18.33203125" style="2" customWidth="1"/>
    <col min="14342" max="14344" width="19.33203125" style="2" customWidth="1"/>
    <col min="14345" max="14345" width="19.6640625" style="2" customWidth="1"/>
    <col min="14346" max="14346" width="24" style="2" customWidth="1"/>
    <col min="14347" max="14349" width="26.88671875" style="2" customWidth="1"/>
    <col min="14350" max="14350" width="11.44140625" style="2" bestFit="1" customWidth="1"/>
    <col min="14351" max="14352" width="17.33203125" style="2" customWidth="1"/>
    <col min="14353" max="14592" width="14.6640625" style="2"/>
    <col min="14593" max="14593" width="50.5546875" style="2" customWidth="1"/>
    <col min="14594" max="14594" width="20.109375" style="2" customWidth="1"/>
    <col min="14595" max="14595" width="18.6640625" style="2" customWidth="1"/>
    <col min="14596" max="14596" width="22.109375" style="2" customWidth="1"/>
    <col min="14597" max="14597" width="18.33203125" style="2" customWidth="1"/>
    <col min="14598" max="14600" width="19.33203125" style="2" customWidth="1"/>
    <col min="14601" max="14601" width="19.6640625" style="2" customWidth="1"/>
    <col min="14602" max="14602" width="24" style="2" customWidth="1"/>
    <col min="14603" max="14605" width="26.88671875" style="2" customWidth="1"/>
    <col min="14606" max="14606" width="11.44140625" style="2" bestFit="1" customWidth="1"/>
    <col min="14607" max="14608" width="17.33203125" style="2" customWidth="1"/>
    <col min="14609" max="14848" width="14.6640625" style="2"/>
    <col min="14849" max="14849" width="50.5546875" style="2" customWidth="1"/>
    <col min="14850" max="14850" width="20.109375" style="2" customWidth="1"/>
    <col min="14851" max="14851" width="18.6640625" style="2" customWidth="1"/>
    <col min="14852" max="14852" width="22.109375" style="2" customWidth="1"/>
    <col min="14853" max="14853" width="18.33203125" style="2" customWidth="1"/>
    <col min="14854" max="14856" width="19.33203125" style="2" customWidth="1"/>
    <col min="14857" max="14857" width="19.6640625" style="2" customWidth="1"/>
    <col min="14858" max="14858" width="24" style="2" customWidth="1"/>
    <col min="14859" max="14861" width="26.88671875" style="2" customWidth="1"/>
    <col min="14862" max="14862" width="11.44140625" style="2" bestFit="1" customWidth="1"/>
    <col min="14863" max="14864" width="17.33203125" style="2" customWidth="1"/>
    <col min="14865" max="15104" width="14.6640625" style="2"/>
    <col min="15105" max="15105" width="50.5546875" style="2" customWidth="1"/>
    <col min="15106" max="15106" width="20.109375" style="2" customWidth="1"/>
    <col min="15107" max="15107" width="18.6640625" style="2" customWidth="1"/>
    <col min="15108" max="15108" width="22.109375" style="2" customWidth="1"/>
    <col min="15109" max="15109" width="18.33203125" style="2" customWidth="1"/>
    <col min="15110" max="15112" width="19.33203125" style="2" customWidth="1"/>
    <col min="15113" max="15113" width="19.6640625" style="2" customWidth="1"/>
    <col min="15114" max="15114" width="24" style="2" customWidth="1"/>
    <col min="15115" max="15117" width="26.88671875" style="2" customWidth="1"/>
    <col min="15118" max="15118" width="11.44140625" style="2" bestFit="1" customWidth="1"/>
    <col min="15119" max="15120" width="17.33203125" style="2" customWidth="1"/>
    <col min="15121" max="15360" width="14.6640625" style="2"/>
    <col min="15361" max="15361" width="50.5546875" style="2" customWidth="1"/>
    <col min="15362" max="15362" width="20.109375" style="2" customWidth="1"/>
    <col min="15363" max="15363" width="18.6640625" style="2" customWidth="1"/>
    <col min="15364" max="15364" width="22.109375" style="2" customWidth="1"/>
    <col min="15365" max="15365" width="18.33203125" style="2" customWidth="1"/>
    <col min="15366" max="15368" width="19.33203125" style="2" customWidth="1"/>
    <col min="15369" max="15369" width="19.6640625" style="2" customWidth="1"/>
    <col min="15370" max="15370" width="24" style="2" customWidth="1"/>
    <col min="15371" max="15373" width="26.88671875" style="2" customWidth="1"/>
    <col min="15374" max="15374" width="11.44140625" style="2" bestFit="1" customWidth="1"/>
    <col min="15375" max="15376" width="17.33203125" style="2" customWidth="1"/>
    <col min="15377" max="15616" width="14.6640625" style="2"/>
    <col min="15617" max="15617" width="50.5546875" style="2" customWidth="1"/>
    <col min="15618" max="15618" width="20.109375" style="2" customWidth="1"/>
    <col min="15619" max="15619" width="18.6640625" style="2" customWidth="1"/>
    <col min="15620" max="15620" width="22.109375" style="2" customWidth="1"/>
    <col min="15621" max="15621" width="18.33203125" style="2" customWidth="1"/>
    <col min="15622" max="15624" width="19.33203125" style="2" customWidth="1"/>
    <col min="15625" max="15625" width="19.6640625" style="2" customWidth="1"/>
    <col min="15626" max="15626" width="24" style="2" customWidth="1"/>
    <col min="15627" max="15629" width="26.88671875" style="2" customWidth="1"/>
    <col min="15630" max="15630" width="11.44140625" style="2" bestFit="1" customWidth="1"/>
    <col min="15631" max="15632" width="17.33203125" style="2" customWidth="1"/>
    <col min="15633" max="15872" width="14.6640625" style="2"/>
    <col min="15873" max="15873" width="50.5546875" style="2" customWidth="1"/>
    <col min="15874" max="15874" width="20.109375" style="2" customWidth="1"/>
    <col min="15875" max="15875" width="18.6640625" style="2" customWidth="1"/>
    <col min="15876" max="15876" width="22.109375" style="2" customWidth="1"/>
    <col min="15877" max="15877" width="18.33203125" style="2" customWidth="1"/>
    <col min="15878" max="15880" width="19.33203125" style="2" customWidth="1"/>
    <col min="15881" max="15881" width="19.6640625" style="2" customWidth="1"/>
    <col min="15882" max="15882" width="24" style="2" customWidth="1"/>
    <col min="15883" max="15885" width="26.88671875" style="2" customWidth="1"/>
    <col min="15886" max="15886" width="11.44140625" style="2" bestFit="1" customWidth="1"/>
    <col min="15887" max="15888" width="17.33203125" style="2" customWidth="1"/>
    <col min="15889" max="16128" width="14.6640625" style="2"/>
    <col min="16129" max="16129" width="50.5546875" style="2" customWidth="1"/>
    <col min="16130" max="16130" width="20.109375" style="2" customWidth="1"/>
    <col min="16131" max="16131" width="18.6640625" style="2" customWidth="1"/>
    <col min="16132" max="16132" width="22.109375" style="2" customWidth="1"/>
    <col min="16133" max="16133" width="18.33203125" style="2" customWidth="1"/>
    <col min="16134" max="16136" width="19.33203125" style="2" customWidth="1"/>
    <col min="16137" max="16137" width="19.6640625" style="2" customWidth="1"/>
    <col min="16138" max="16138" width="24" style="2" customWidth="1"/>
    <col min="16139" max="16141" width="26.88671875" style="2" customWidth="1"/>
    <col min="16142" max="16142" width="11.44140625" style="2" bestFit="1" customWidth="1"/>
    <col min="16143" max="16144" width="17.33203125" style="2" customWidth="1"/>
    <col min="16145" max="16384" width="14.6640625" style="2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x14ac:dyDescent="0.25">
      <c r="A5" s="4"/>
      <c r="B5" s="5"/>
      <c r="C5" s="6"/>
      <c r="D5" s="6"/>
      <c r="E5" s="7"/>
      <c r="F5" s="7"/>
      <c r="G5" s="7"/>
      <c r="H5" s="7"/>
      <c r="I5" s="8"/>
      <c r="J5" s="7"/>
      <c r="K5" s="9"/>
      <c r="L5" s="9"/>
      <c r="M5" s="9"/>
      <c r="N5" s="10"/>
    </row>
    <row r="6" spans="1:16" ht="73.5" customHeight="1" x14ac:dyDescent="0.25">
      <c r="A6" s="11" t="s">
        <v>4</v>
      </c>
      <c r="B6" s="12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2" t="s">
        <v>12</v>
      </c>
      <c r="J6" s="12" t="s">
        <v>13</v>
      </c>
      <c r="K6" s="12" t="s">
        <v>14</v>
      </c>
      <c r="L6" s="12" t="s">
        <v>15</v>
      </c>
      <c r="M6" s="12" t="s">
        <v>16</v>
      </c>
      <c r="N6" s="12" t="s">
        <v>17</v>
      </c>
    </row>
    <row r="7" spans="1:16" x14ac:dyDescent="0.25">
      <c r="A7" s="13" t="s">
        <v>18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6" x14ac:dyDescent="0.25">
      <c r="A8" s="13" t="s">
        <v>19</v>
      </c>
      <c r="B8" s="13">
        <f>SUM(B9:B18)</f>
        <v>172245910</v>
      </c>
      <c r="C8" s="13">
        <f t="shared" ref="C8:H8" si="0">SUM(C9:C18)</f>
        <v>307038219</v>
      </c>
      <c r="D8" s="13">
        <f t="shared" si="0"/>
        <v>206695117</v>
      </c>
      <c r="E8" s="13">
        <f t="shared" si="0"/>
        <v>21096624</v>
      </c>
      <c r="F8" s="13">
        <f t="shared" si="0"/>
        <v>227427756</v>
      </c>
      <c r="G8" s="13">
        <f t="shared" si="0"/>
        <v>652012428</v>
      </c>
      <c r="H8" s="13">
        <f t="shared" si="0"/>
        <v>290681116</v>
      </c>
      <c r="I8" s="13">
        <f>SUM(B8:H8)</f>
        <v>1877197170</v>
      </c>
      <c r="J8" s="13">
        <f>SUM(J9:J18)</f>
        <v>485427705</v>
      </c>
      <c r="K8" s="13">
        <f>SUM(K9:K18)</f>
        <v>2362624875</v>
      </c>
      <c r="L8" s="13">
        <f>SUM(L9:L18)</f>
        <v>2200890605.04</v>
      </c>
      <c r="M8" s="13">
        <f>+L8-K8</f>
        <v>-161734269.96000004</v>
      </c>
      <c r="N8" s="15">
        <f>+L8/K8</f>
        <v>0.93154466810563819</v>
      </c>
    </row>
    <row r="9" spans="1:16" outlineLevel="1" x14ac:dyDescent="0.25">
      <c r="A9" s="16" t="s">
        <v>20</v>
      </c>
      <c r="B9" s="17">
        <f>+[1]ECO!I14</f>
        <v>122135072</v>
      </c>
      <c r="C9" s="17">
        <f>+[1]TEC!I14</f>
        <v>209692987</v>
      </c>
      <c r="D9" s="17">
        <f>+[1]TRANSF!I14</f>
        <v>144512468</v>
      </c>
      <c r="E9" s="17">
        <f>+[1]SAN!I14</f>
        <v>13703872</v>
      </c>
      <c r="F9" s="17">
        <f>+[1]MER!I14</f>
        <v>157979905</v>
      </c>
      <c r="G9" s="17">
        <f>+[1]PPC!I14</f>
        <v>433113626</v>
      </c>
      <c r="H9" s="17">
        <f>+[1]COM!I14</f>
        <v>199067794</v>
      </c>
      <c r="I9" s="17">
        <f t="shared" ref="I9:I18" si="1">SUM(B9:H9)</f>
        <v>1280205724</v>
      </c>
      <c r="J9" s="17">
        <f>+[1]FUN!I14</f>
        <v>279778362</v>
      </c>
      <c r="K9" s="17">
        <f>SUM(I9:J9)</f>
        <v>1559984086</v>
      </c>
      <c r="L9" s="17">
        <f>+[2]RES!I13</f>
        <v>1454276605.1800001</v>
      </c>
      <c r="M9" s="17">
        <f t="shared" ref="M9:M19" si="2">+L9-K9</f>
        <v>-105707480.81999993</v>
      </c>
      <c r="N9" s="18">
        <f t="shared" ref="N9:N19" si="3">+L9/K9</f>
        <v>0.9322381030879312</v>
      </c>
      <c r="P9" s="19"/>
    </row>
    <row r="10" spans="1:16" outlineLevel="1" x14ac:dyDescent="0.25">
      <c r="A10" s="16" t="s">
        <v>21</v>
      </c>
      <c r="B10" s="17">
        <f>+[1]ECO!I15</f>
        <v>6175369</v>
      </c>
      <c r="C10" s="17">
        <f>+[1]TEC!I15</f>
        <v>10602454</v>
      </c>
      <c r="D10" s="17">
        <f>+[1]TRANSF!I15</f>
        <v>7306810</v>
      </c>
      <c r="E10" s="17">
        <f>+[1]SAN!I15</f>
        <v>692892</v>
      </c>
      <c r="F10" s="17">
        <f>+[1]MER!I15</f>
        <v>7987748</v>
      </c>
      <c r="G10" s="17">
        <f>+[1]PPC!I15</f>
        <v>21899003</v>
      </c>
      <c r="H10" s="17">
        <f>+[1]COM!I15</f>
        <v>10065225</v>
      </c>
      <c r="I10" s="17">
        <f t="shared" si="1"/>
        <v>64729501</v>
      </c>
      <c r="J10" s="17">
        <f>+[1]FUN!I15</f>
        <v>13252016</v>
      </c>
      <c r="K10" s="17">
        <f t="shared" ref="K10:K18" si="4">SUM(I10:J10)</f>
        <v>77981517</v>
      </c>
      <c r="L10" s="17">
        <f>+[2]RES!I14</f>
        <v>72717227.789999992</v>
      </c>
      <c r="M10" s="17">
        <f t="shared" si="2"/>
        <v>-5264289.2100000083</v>
      </c>
      <c r="N10" s="18">
        <f t="shared" si="3"/>
        <v>0.9324931161572555</v>
      </c>
      <c r="P10" s="19"/>
    </row>
    <row r="11" spans="1:16" outlineLevel="1" x14ac:dyDescent="0.25">
      <c r="A11" s="16" t="s">
        <v>22</v>
      </c>
      <c r="B11" s="17">
        <f>+[1]ECO!I16</f>
        <v>5449348</v>
      </c>
      <c r="C11" s="17">
        <f>+[1]TEC!I16</f>
        <v>12827824</v>
      </c>
      <c r="D11" s="17">
        <f>+[1]TRANSF!I16</f>
        <v>7335084</v>
      </c>
      <c r="E11" s="17">
        <f>+[1]SAN!I16</f>
        <v>1154821</v>
      </c>
      <c r="F11" s="17">
        <f>+[1]MER!I16</f>
        <v>8469980</v>
      </c>
      <c r="G11" s="17">
        <f>+[1]PPC!I16</f>
        <v>31655406</v>
      </c>
      <c r="H11" s="17">
        <f>+[1]COM!I16</f>
        <v>11932442</v>
      </c>
      <c r="I11" s="17">
        <f t="shared" si="1"/>
        <v>78824905</v>
      </c>
      <c r="J11" s="17">
        <f>+[1]FUN!I16</f>
        <v>22086695</v>
      </c>
      <c r="K11" s="17">
        <f t="shared" si="4"/>
        <v>100911600</v>
      </c>
      <c r="L11" s="17">
        <f>+[2]RES!I15</f>
        <v>93978095.579999998</v>
      </c>
      <c r="M11" s="17">
        <f t="shared" si="2"/>
        <v>-6933504.4200000018</v>
      </c>
      <c r="N11" s="18">
        <f t="shared" si="3"/>
        <v>0.93129130427027218</v>
      </c>
      <c r="P11" s="19"/>
    </row>
    <row r="12" spans="1:16" outlineLevel="1" x14ac:dyDescent="0.25">
      <c r="A12" s="16" t="s">
        <v>23</v>
      </c>
      <c r="B12" s="20">
        <v>0</v>
      </c>
      <c r="C12" s="20">
        <v>0</v>
      </c>
      <c r="D12" s="20">
        <v>0</v>
      </c>
      <c r="E12" s="17">
        <v>0</v>
      </c>
      <c r="F12" s="17">
        <v>0</v>
      </c>
      <c r="G12" s="17">
        <v>0</v>
      </c>
      <c r="H12" s="17">
        <v>0</v>
      </c>
      <c r="I12" s="17">
        <f t="shared" si="1"/>
        <v>0</v>
      </c>
      <c r="J12" s="17">
        <f>+[1]FUN!I17</f>
        <v>61214886</v>
      </c>
      <c r="K12" s="17">
        <f t="shared" si="4"/>
        <v>61214886</v>
      </c>
      <c r="L12" s="17">
        <f>+[2]RES!I16</f>
        <v>55705547</v>
      </c>
      <c r="M12" s="17">
        <f t="shared" si="2"/>
        <v>-5509339</v>
      </c>
      <c r="N12" s="18">
        <f t="shared" si="3"/>
        <v>0.91000001208856285</v>
      </c>
      <c r="P12" s="19"/>
    </row>
    <row r="13" spans="1:16" outlineLevel="1" x14ac:dyDescent="0.25">
      <c r="A13" s="16" t="s">
        <v>24</v>
      </c>
      <c r="B13" s="17">
        <v>0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17">
        <v>0</v>
      </c>
      <c r="I13" s="17">
        <f t="shared" si="1"/>
        <v>0</v>
      </c>
      <c r="J13" s="17">
        <f>+[1]FUN!I18</f>
        <v>0</v>
      </c>
      <c r="K13" s="17">
        <f t="shared" si="4"/>
        <v>0</v>
      </c>
      <c r="L13" s="17">
        <f>+[2]RES!I17</f>
        <v>0</v>
      </c>
      <c r="M13" s="17">
        <f t="shared" si="2"/>
        <v>0</v>
      </c>
      <c r="N13" s="18">
        <v>0</v>
      </c>
      <c r="P13" s="19"/>
    </row>
    <row r="14" spans="1:16" outlineLevel="1" x14ac:dyDescent="0.25">
      <c r="A14" s="16" t="s">
        <v>25</v>
      </c>
      <c r="B14" s="17">
        <f>+[1]ECO!I18</f>
        <v>5449348</v>
      </c>
      <c r="C14" s="17">
        <f>+[1]TEC!I18</f>
        <v>12827824</v>
      </c>
      <c r="D14" s="17">
        <f>+[1]TRANSF!I18</f>
        <v>7335084</v>
      </c>
      <c r="E14" s="17">
        <f>+[1]SAN!I17</f>
        <v>1154821</v>
      </c>
      <c r="F14" s="17">
        <f>+[1]MER!I18</f>
        <v>8469980</v>
      </c>
      <c r="G14" s="17">
        <f>+[1]PPC!I18</f>
        <v>31655406</v>
      </c>
      <c r="H14" s="17">
        <f>+[1]COM!I18</f>
        <v>11932442</v>
      </c>
      <c r="I14" s="17">
        <f t="shared" si="1"/>
        <v>78824905</v>
      </c>
      <c r="J14" s="17">
        <f>+[1]FUN!I19</f>
        <v>22086695</v>
      </c>
      <c r="K14" s="16">
        <f t="shared" si="4"/>
        <v>100911600</v>
      </c>
      <c r="L14" s="17">
        <f>+[2]RES!I18</f>
        <v>93978095.579999998</v>
      </c>
      <c r="M14" s="16">
        <f t="shared" si="2"/>
        <v>-6933504.4200000018</v>
      </c>
      <c r="N14" s="18">
        <f t="shared" si="3"/>
        <v>0.93129130427027218</v>
      </c>
      <c r="P14" s="19"/>
    </row>
    <row r="15" spans="1:16" outlineLevel="1" x14ac:dyDescent="0.25">
      <c r="A15" s="16" t="s">
        <v>26</v>
      </c>
      <c r="B15" s="17">
        <f>+[1]ECO!I19</f>
        <v>653922</v>
      </c>
      <c r="C15" s="17">
        <f>+[1]TEC!I19</f>
        <v>1539339</v>
      </c>
      <c r="D15" s="17">
        <f>+[1]TRANSF!I19</f>
        <v>880210</v>
      </c>
      <c r="E15" s="17">
        <f>+[1]SAN!I18</f>
        <v>138578</v>
      </c>
      <c r="F15" s="17">
        <f>+[1]MER!I19</f>
        <v>1016397</v>
      </c>
      <c r="G15" s="17">
        <f>+[1]PPC!I19</f>
        <v>3798649</v>
      </c>
      <c r="H15" s="17">
        <f>+[1]COM!I19</f>
        <v>1431893</v>
      </c>
      <c r="I15" s="17">
        <f t="shared" si="1"/>
        <v>9458988</v>
      </c>
      <c r="J15" s="17">
        <f>+[1]FUN!I20</f>
        <v>2650404</v>
      </c>
      <c r="K15" s="16">
        <f t="shared" si="4"/>
        <v>12109392</v>
      </c>
      <c r="L15" s="17">
        <f>+[2]RES!I19</f>
        <v>11277374.57</v>
      </c>
      <c r="M15" s="16">
        <f t="shared" si="2"/>
        <v>-832017.4299999997</v>
      </c>
      <c r="N15" s="18">
        <f t="shared" si="3"/>
        <v>0.93129156030294502</v>
      </c>
      <c r="P15" s="19"/>
    </row>
    <row r="16" spans="1:16" outlineLevel="1" x14ac:dyDescent="0.25">
      <c r="A16" s="16" t="s">
        <v>27</v>
      </c>
      <c r="B16" s="17">
        <f>+[1]ECO!I20</f>
        <v>22250147</v>
      </c>
      <c r="C16" s="17">
        <f>+[1]TEC!I20</f>
        <v>40915079</v>
      </c>
      <c r="D16" s="17">
        <f>+[1]TRANSF!I20</f>
        <v>27020385</v>
      </c>
      <c r="E16" s="17">
        <f>+[1]SAN!I19</f>
        <v>2921284</v>
      </c>
      <c r="F16" s="17">
        <f>+[1]MER!I20</f>
        <v>29891266</v>
      </c>
      <c r="G16" s="17">
        <f>+[1]PPC!I20</f>
        <v>89668834</v>
      </c>
      <c r="H16" s="17">
        <f>+[1]COM!I20</f>
        <v>38650092</v>
      </c>
      <c r="I16" s="17">
        <f t="shared" si="1"/>
        <v>251317087</v>
      </c>
      <c r="J16" s="17">
        <f>+[1]FUN!I21</f>
        <v>58965063</v>
      </c>
      <c r="K16" s="16">
        <f t="shared" si="4"/>
        <v>310282150</v>
      </c>
      <c r="L16" s="17">
        <f>+[2]RES!I20</f>
        <v>289168765.62</v>
      </c>
      <c r="M16" s="16">
        <f t="shared" si="2"/>
        <v>-21113384.379999995</v>
      </c>
      <c r="N16" s="18">
        <f t="shared" si="3"/>
        <v>0.93195424106736402</v>
      </c>
      <c r="P16" s="19"/>
    </row>
    <row r="17" spans="1:17" outlineLevel="1" x14ac:dyDescent="0.25">
      <c r="A17" s="16" t="s">
        <v>28</v>
      </c>
      <c r="B17" s="17">
        <f>+[1]ECO!I21</f>
        <v>4503424</v>
      </c>
      <c r="C17" s="17">
        <f>+[1]TEC!I21</f>
        <v>8281196</v>
      </c>
      <c r="D17" s="17">
        <f>+[1]TRANSF!I21</f>
        <v>5468920</v>
      </c>
      <c r="E17" s="17">
        <f>+[1]SAN!I20</f>
        <v>591268</v>
      </c>
      <c r="F17" s="17">
        <f>+[1]MER!I21</f>
        <v>6049988</v>
      </c>
      <c r="G17" s="17">
        <f>+[1]PPC!I21</f>
        <v>17876216</v>
      </c>
      <c r="H17" s="17">
        <f>+[1]COM!I21</f>
        <v>7822764</v>
      </c>
      <c r="I17" s="17">
        <f t="shared" si="1"/>
        <v>50593776</v>
      </c>
      <c r="J17" s="17">
        <f>+[1]FUN!I22</f>
        <v>11286036</v>
      </c>
      <c r="K17" s="16">
        <f t="shared" si="4"/>
        <v>61879812</v>
      </c>
      <c r="L17" s="17">
        <f>+[2]RES!I21</f>
        <v>57683925.879999995</v>
      </c>
      <c r="M17" s="16">
        <f t="shared" si="2"/>
        <v>-4195886.1200000048</v>
      </c>
      <c r="N17" s="18">
        <f t="shared" si="3"/>
        <v>0.93219297240269561</v>
      </c>
      <c r="P17" s="19"/>
    </row>
    <row r="18" spans="1:17" outlineLevel="1" x14ac:dyDescent="0.25">
      <c r="A18" s="16" t="s">
        <v>29</v>
      </c>
      <c r="B18" s="17">
        <f>+[1]ECO!I22</f>
        <v>5629280</v>
      </c>
      <c r="C18" s="17">
        <f>+[1]TEC!I22</f>
        <v>10351516</v>
      </c>
      <c r="D18" s="17">
        <f>+[1]TRANSF!I22</f>
        <v>6836156</v>
      </c>
      <c r="E18" s="17">
        <f>+[1]SAN!I21</f>
        <v>739088</v>
      </c>
      <c r="F18" s="17">
        <f>+[1]MER!I22</f>
        <v>7562492</v>
      </c>
      <c r="G18" s="17">
        <f>+[1]PPC!I22</f>
        <v>22345288</v>
      </c>
      <c r="H18" s="17">
        <f>+[1]COM!I22</f>
        <v>9778464</v>
      </c>
      <c r="I18" s="17">
        <f t="shared" si="1"/>
        <v>63242284</v>
      </c>
      <c r="J18" s="17">
        <f>+[1]FUN!I23</f>
        <v>14107548</v>
      </c>
      <c r="K18" s="16">
        <f t="shared" si="4"/>
        <v>77349832</v>
      </c>
      <c r="L18" s="17">
        <f>+[2]RES!I22</f>
        <v>72104967.840000004</v>
      </c>
      <c r="M18" s="16">
        <f t="shared" si="2"/>
        <v>-5244864.1599999964</v>
      </c>
      <c r="N18" s="18">
        <f t="shared" si="3"/>
        <v>0.93219294697369226</v>
      </c>
      <c r="P18" s="19"/>
    </row>
    <row r="19" spans="1:17" x14ac:dyDescent="0.25">
      <c r="A19" s="21" t="s">
        <v>30</v>
      </c>
      <c r="B19" s="22">
        <f>SUM(B9:B18)</f>
        <v>172245910</v>
      </c>
      <c r="C19" s="22">
        <f t="shared" ref="C19:H19" si="5">SUM(C9:C18)</f>
        <v>307038219</v>
      </c>
      <c r="D19" s="22">
        <f t="shared" si="5"/>
        <v>206695117</v>
      </c>
      <c r="E19" s="22">
        <f t="shared" si="5"/>
        <v>21096624</v>
      </c>
      <c r="F19" s="22">
        <f t="shared" si="5"/>
        <v>227427756</v>
      </c>
      <c r="G19" s="22">
        <f t="shared" si="5"/>
        <v>652012428</v>
      </c>
      <c r="H19" s="22">
        <f t="shared" si="5"/>
        <v>290681116</v>
      </c>
      <c r="I19" s="22">
        <f>SUM(I9:I18)</f>
        <v>1877197170</v>
      </c>
      <c r="J19" s="22">
        <f>SUM(J9:J18)</f>
        <v>485427705</v>
      </c>
      <c r="K19" s="22">
        <f>SUM(K9:K18)</f>
        <v>2362624875</v>
      </c>
      <c r="L19" s="22">
        <f>SUM(L9:L18)</f>
        <v>2200890605.04</v>
      </c>
      <c r="M19" s="22">
        <f t="shared" si="2"/>
        <v>-161734269.96000004</v>
      </c>
      <c r="N19" s="15">
        <f t="shared" si="3"/>
        <v>0.93154466810563819</v>
      </c>
      <c r="O19" s="23"/>
      <c r="P19" s="24"/>
      <c r="Q19" s="25"/>
    </row>
    <row r="20" spans="1:17" x14ac:dyDescent="0.25">
      <c r="A20" s="13" t="s">
        <v>31</v>
      </c>
      <c r="B20" s="17"/>
      <c r="C20" s="17"/>
      <c r="D20" s="17"/>
      <c r="E20" s="17"/>
      <c r="F20" s="17"/>
      <c r="G20" s="17"/>
      <c r="H20" s="17"/>
      <c r="I20" s="17"/>
      <c r="J20" s="26"/>
      <c r="K20" s="16"/>
      <c r="L20" s="16"/>
      <c r="M20" s="16"/>
      <c r="N20" s="15"/>
      <c r="O20" s="23"/>
      <c r="P20" s="27"/>
    </row>
    <row r="21" spans="1:17" outlineLevel="1" x14ac:dyDescent="0.25">
      <c r="A21" s="14" t="s">
        <v>32</v>
      </c>
      <c r="B21" s="28">
        <v>0</v>
      </c>
      <c r="C21" s="28">
        <v>0</v>
      </c>
      <c r="D21" s="28">
        <v>0</v>
      </c>
      <c r="E21" s="28">
        <v>0</v>
      </c>
      <c r="F21" s="28">
        <f>+[1]MER!$I$26</f>
        <v>1166667</v>
      </c>
      <c r="G21" s="28">
        <f>+[1]PPC!I26</f>
        <v>9650554</v>
      </c>
      <c r="H21" s="28">
        <v>0</v>
      </c>
      <c r="I21" s="28">
        <f>SUM(B21:H21)</f>
        <v>10817221</v>
      </c>
      <c r="J21" s="17">
        <f>+[2]FUN!I27</f>
        <v>248299018</v>
      </c>
      <c r="K21" s="16">
        <f>SUM(I21:J21)</f>
        <v>259116239</v>
      </c>
      <c r="L21" s="16">
        <f>+[2]RES!I27</f>
        <v>178021976</v>
      </c>
      <c r="M21" s="16">
        <f t="shared" ref="M21:M36" si="6">+L21-K21</f>
        <v>-81094263</v>
      </c>
      <c r="N21" s="18">
        <f t="shared" ref="N21:N36" si="7">+L21/K21</f>
        <v>0.68703519581418437</v>
      </c>
      <c r="P21" s="29"/>
    </row>
    <row r="22" spans="1:17" outlineLevel="1" x14ac:dyDescent="0.25">
      <c r="A22" s="14" t="s">
        <v>33</v>
      </c>
      <c r="B22" s="28">
        <v>0</v>
      </c>
      <c r="C22" s="28">
        <f>+[1]TEC!$I$26</f>
        <v>412125</v>
      </c>
      <c r="D22" s="28">
        <v>0</v>
      </c>
      <c r="E22" s="28">
        <v>0</v>
      </c>
      <c r="F22" s="28">
        <v>0</v>
      </c>
      <c r="G22" s="28">
        <f>+[1]PPC!I27</f>
        <v>894337</v>
      </c>
      <c r="H22" s="28">
        <f>+[2]COM!$I$26</f>
        <v>375000</v>
      </c>
      <c r="I22" s="28">
        <f t="shared" ref="I22:I36" si="8">SUM(B22:H22)</f>
        <v>1681462</v>
      </c>
      <c r="J22" s="17">
        <f>+[2]FUN!I28</f>
        <v>10841164</v>
      </c>
      <c r="K22" s="16">
        <f t="shared" ref="K22:K36" si="9">SUM(I22:J22)</f>
        <v>12522626</v>
      </c>
      <c r="L22" s="16">
        <f>+[2]RES!I28</f>
        <v>8471965</v>
      </c>
      <c r="M22" s="16">
        <f t="shared" si="6"/>
        <v>-4050661</v>
      </c>
      <c r="N22" s="18">
        <f t="shared" si="7"/>
        <v>0.67653262183187457</v>
      </c>
      <c r="P22" s="29"/>
    </row>
    <row r="23" spans="1:17" outlineLevel="1" x14ac:dyDescent="0.25">
      <c r="A23" s="14" t="s">
        <v>34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f>+[1]PPC!I28</f>
        <v>4666667</v>
      </c>
      <c r="H23" s="28">
        <v>0</v>
      </c>
      <c r="I23" s="28">
        <f t="shared" si="8"/>
        <v>4666667</v>
      </c>
      <c r="J23" s="17">
        <f>+[2]FUN!I29</f>
        <v>12000000</v>
      </c>
      <c r="K23" s="16">
        <f t="shared" si="9"/>
        <v>16666667</v>
      </c>
      <c r="L23" s="16">
        <f>+[2]RES!I29</f>
        <v>16166667</v>
      </c>
      <c r="M23" s="16">
        <f t="shared" si="6"/>
        <v>-500000</v>
      </c>
      <c r="N23" s="18">
        <f t="shared" si="7"/>
        <v>0.97000000060000002</v>
      </c>
      <c r="P23" s="29"/>
    </row>
    <row r="24" spans="1:17" outlineLevel="1" x14ac:dyDescent="0.25">
      <c r="A24" s="14" t="s">
        <v>35</v>
      </c>
      <c r="B24" s="28">
        <f>+[1]ECO!$I$26</f>
        <v>200000</v>
      </c>
      <c r="C24" s="28">
        <f>+[1]TEC!$I$27</f>
        <v>3819413</v>
      </c>
      <c r="D24" s="28">
        <f>+[2]TRANSF!$I$26</f>
        <v>2334852</v>
      </c>
      <c r="E24" s="28">
        <v>0</v>
      </c>
      <c r="F24" s="28">
        <f>+[1]MER!$I$27</f>
        <v>4948012</v>
      </c>
      <c r="G24" s="28">
        <f>+[1]PPC!I29</f>
        <v>8000000</v>
      </c>
      <c r="H24" s="28">
        <f>+[2]COM!$I$27</f>
        <v>2500000</v>
      </c>
      <c r="I24" s="28">
        <f t="shared" si="8"/>
        <v>21802277</v>
      </c>
      <c r="J24" s="17">
        <f>+[2]FUN!I30</f>
        <v>27500000</v>
      </c>
      <c r="K24" s="16">
        <f t="shared" si="9"/>
        <v>49302277</v>
      </c>
      <c r="L24" s="16">
        <f>+[2]RES!I30</f>
        <v>40140456</v>
      </c>
      <c r="M24" s="16">
        <f t="shared" si="6"/>
        <v>-9161821</v>
      </c>
      <c r="N24" s="18">
        <f t="shared" si="7"/>
        <v>0.81417042868020073</v>
      </c>
      <c r="P24" s="29"/>
    </row>
    <row r="25" spans="1:17" outlineLevel="1" x14ac:dyDescent="0.25">
      <c r="A25" s="14" t="s">
        <v>36</v>
      </c>
      <c r="B25" s="28">
        <f>+[1]ECO!$I$27</f>
        <v>60000</v>
      </c>
      <c r="C25" s="28">
        <f>+[1]TEC!$I$28</f>
        <v>829228</v>
      </c>
      <c r="D25" s="28">
        <f>+[2]TRANSF!$I$27</f>
        <v>715606</v>
      </c>
      <c r="E25" s="28">
        <v>0</v>
      </c>
      <c r="F25" s="28">
        <f>+[1]MER!$I$28</f>
        <v>1008066</v>
      </c>
      <c r="G25" s="28">
        <f>+[1]PPC!I30</f>
        <v>600000</v>
      </c>
      <c r="H25" s="28">
        <f>+[2]COM!$I$28</f>
        <v>500000</v>
      </c>
      <c r="I25" s="28">
        <f t="shared" si="8"/>
        <v>3712900</v>
      </c>
      <c r="J25" s="17">
        <f>+[2]FUN!I31</f>
        <v>2244898</v>
      </c>
      <c r="K25" s="16">
        <f t="shared" si="9"/>
        <v>5957798</v>
      </c>
      <c r="L25" s="16">
        <f>+[2]RES!I31</f>
        <v>4616229</v>
      </c>
      <c r="M25" s="16">
        <f t="shared" si="6"/>
        <v>-1341569</v>
      </c>
      <c r="N25" s="18">
        <f t="shared" si="7"/>
        <v>0.77482133499658767</v>
      </c>
      <c r="P25" s="29"/>
    </row>
    <row r="26" spans="1:17" outlineLevel="1" x14ac:dyDescent="0.25">
      <c r="A26" s="16" t="s">
        <v>37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f t="shared" si="8"/>
        <v>0</v>
      </c>
      <c r="J26" s="17">
        <f>+[2]FUN!I32</f>
        <v>31668308</v>
      </c>
      <c r="K26" s="16">
        <f t="shared" si="9"/>
        <v>31668308</v>
      </c>
      <c r="L26" s="16">
        <f>+[2]RES!I32</f>
        <v>31668308</v>
      </c>
      <c r="M26" s="16">
        <f t="shared" si="6"/>
        <v>0</v>
      </c>
      <c r="N26" s="18">
        <f t="shared" si="7"/>
        <v>1</v>
      </c>
      <c r="P26" s="29"/>
    </row>
    <row r="27" spans="1:17" outlineLevel="1" x14ac:dyDescent="0.25">
      <c r="A27" s="14" t="s">
        <v>38</v>
      </c>
      <c r="B27" s="28">
        <f>+[1]ECO!$I$28</f>
        <v>3702662</v>
      </c>
      <c r="C27" s="28">
        <f>+[1]TEC!$I$29</f>
        <v>3702662</v>
      </c>
      <c r="D27" s="28">
        <f>+[2]TRANSF!$I$28</f>
        <v>3266699</v>
      </c>
      <c r="E27" s="28">
        <f>+[1]SAN!$I$25</f>
        <v>3702662</v>
      </c>
      <c r="F27" s="28">
        <f>+[1]MER!$I$29</f>
        <v>3702662</v>
      </c>
      <c r="G27" s="28">
        <f>+[1]PPC!I31</f>
        <v>3702662</v>
      </c>
      <c r="H27" s="28">
        <f>+[2]COM!$I$29</f>
        <v>3702662</v>
      </c>
      <c r="I27" s="28">
        <f t="shared" si="8"/>
        <v>25482671</v>
      </c>
      <c r="J27" s="17">
        <f>+[2]FUN!I33</f>
        <v>7936046</v>
      </c>
      <c r="K27" s="16">
        <f t="shared" si="9"/>
        <v>33418717</v>
      </c>
      <c r="L27" s="16">
        <f>+[2]RES!I33</f>
        <v>19890102</v>
      </c>
      <c r="M27" s="16">
        <f t="shared" si="6"/>
        <v>-13528615</v>
      </c>
      <c r="N27" s="18">
        <f t="shared" si="7"/>
        <v>0.59517850430942632</v>
      </c>
      <c r="P27" s="29"/>
    </row>
    <row r="28" spans="1:17" outlineLevel="1" x14ac:dyDescent="0.25">
      <c r="A28" s="14" t="s">
        <v>39</v>
      </c>
      <c r="B28" s="28">
        <f>+[1]ECO!$I$29</f>
        <v>0</v>
      </c>
      <c r="C28" s="28">
        <v>0</v>
      </c>
      <c r="D28" s="28">
        <f>+[2]TRANSF!$I$29</f>
        <v>1723522</v>
      </c>
      <c r="E28" s="28">
        <v>0</v>
      </c>
      <c r="F28" s="28">
        <v>0</v>
      </c>
      <c r="G28" s="28">
        <f>+[1]PPC!I32</f>
        <v>13333333</v>
      </c>
      <c r="H28" s="28">
        <v>0</v>
      </c>
      <c r="I28" s="28">
        <f t="shared" si="8"/>
        <v>15056855</v>
      </c>
      <c r="J28" s="17">
        <f>+[2]FUN!I34</f>
        <v>5770015</v>
      </c>
      <c r="K28" s="16">
        <f t="shared" si="9"/>
        <v>20826870</v>
      </c>
      <c r="L28" s="16">
        <f>+[2]RES!I34</f>
        <v>10414025</v>
      </c>
      <c r="M28" s="16">
        <f t="shared" si="6"/>
        <v>-10412845</v>
      </c>
      <c r="N28" s="18">
        <f t="shared" si="7"/>
        <v>0.50002832878872339</v>
      </c>
      <c r="P28" s="29"/>
    </row>
    <row r="29" spans="1:17" outlineLevel="1" x14ac:dyDescent="0.25">
      <c r="A29" s="14" t="s">
        <v>40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f>+[1]PPC!I33</f>
        <v>23333333</v>
      </c>
      <c r="H29" s="28">
        <v>0</v>
      </c>
      <c r="I29" s="28">
        <f t="shared" si="8"/>
        <v>23333333</v>
      </c>
      <c r="J29" s="17">
        <f>+[2]FUN!I35</f>
        <v>45129666</v>
      </c>
      <c r="K29" s="16">
        <f t="shared" si="9"/>
        <v>68462999</v>
      </c>
      <c r="L29" s="16">
        <f>+[2]RES!I35</f>
        <v>48936125</v>
      </c>
      <c r="M29" s="16">
        <f t="shared" si="6"/>
        <v>-19526874</v>
      </c>
      <c r="N29" s="18">
        <f t="shared" si="7"/>
        <v>0.7147820825085387</v>
      </c>
      <c r="P29" s="29"/>
    </row>
    <row r="30" spans="1:17" outlineLevel="1" x14ac:dyDescent="0.25">
      <c r="A30" s="14" t="s">
        <v>41</v>
      </c>
      <c r="B30" s="28">
        <f>+[2]ECO!$I$30</f>
        <v>2239776</v>
      </c>
      <c r="C30" s="28">
        <f>+[1]TEC!$I$30</f>
        <v>4500000</v>
      </c>
      <c r="D30" s="28">
        <f>+[2]TRANSF!$I$30</f>
        <v>2948652</v>
      </c>
      <c r="E30" s="28">
        <v>0</v>
      </c>
      <c r="F30" s="28">
        <f>+[2]MER!$I$30</f>
        <v>5043272</v>
      </c>
      <c r="G30" s="28">
        <f>+[1]PPC!I34</f>
        <v>90000000</v>
      </c>
      <c r="H30" s="28">
        <f>+[2]COM!$I$30</f>
        <v>3000000</v>
      </c>
      <c r="I30" s="28">
        <f t="shared" si="8"/>
        <v>107731700</v>
      </c>
      <c r="J30" s="17">
        <f>+[2]FUN!I36</f>
        <v>9935784</v>
      </c>
      <c r="K30" s="16">
        <f t="shared" si="9"/>
        <v>117667484</v>
      </c>
      <c r="L30" s="16">
        <f>+[2]RES!I36</f>
        <v>115201610</v>
      </c>
      <c r="M30" s="16">
        <f t="shared" si="6"/>
        <v>-2465874</v>
      </c>
      <c r="N30" s="18">
        <f t="shared" si="7"/>
        <v>0.97904370930545259</v>
      </c>
      <c r="P30" s="29"/>
    </row>
    <row r="31" spans="1:17" outlineLevel="1" x14ac:dyDescent="0.25">
      <c r="A31" s="14" t="s">
        <v>42</v>
      </c>
      <c r="B31" s="28">
        <v>0</v>
      </c>
      <c r="C31" s="28">
        <v>0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f t="shared" si="8"/>
        <v>0</v>
      </c>
      <c r="J31" s="17">
        <f>+[2]FUN!I37</f>
        <v>5621689</v>
      </c>
      <c r="K31" s="16">
        <f t="shared" si="9"/>
        <v>5621689</v>
      </c>
      <c r="L31" s="16">
        <f>+[2]RES!I37</f>
        <v>5621689</v>
      </c>
      <c r="M31" s="16">
        <f t="shared" si="6"/>
        <v>0</v>
      </c>
      <c r="N31" s="18">
        <f t="shared" si="7"/>
        <v>1</v>
      </c>
      <c r="P31" s="29"/>
    </row>
    <row r="32" spans="1:17" outlineLevel="1" x14ac:dyDescent="0.25">
      <c r="A32" s="14" t="s">
        <v>43</v>
      </c>
      <c r="B32" s="28">
        <f>+[1]ECO!$I$31</f>
        <v>4420973</v>
      </c>
      <c r="C32" s="28">
        <f>+[1]TEC!$I$31</f>
        <v>2318201</v>
      </c>
      <c r="D32" s="28">
        <f>+[2]TRANSF!$I$31</f>
        <v>992376</v>
      </c>
      <c r="E32" s="28">
        <f>+[1]SAN!$I$26</f>
        <v>251080</v>
      </c>
      <c r="F32" s="28">
        <f>+[1]MER!$I$31</f>
        <v>2193366</v>
      </c>
      <c r="G32" s="28">
        <f>+[1]PPC!$I$35</f>
        <v>13140303</v>
      </c>
      <c r="H32" s="28">
        <f>+[2]COM!$I$31</f>
        <v>318201</v>
      </c>
      <c r="I32" s="28">
        <f t="shared" si="8"/>
        <v>23634500</v>
      </c>
      <c r="J32" s="17">
        <f>+[2]FUN!I38</f>
        <v>14336588</v>
      </c>
      <c r="K32" s="16">
        <f t="shared" si="9"/>
        <v>37971088</v>
      </c>
      <c r="L32" s="16">
        <f>+[2]RES!I38</f>
        <v>30623254</v>
      </c>
      <c r="M32" s="16">
        <f t="shared" si="6"/>
        <v>-7347834</v>
      </c>
      <c r="N32" s="18">
        <f t="shared" si="7"/>
        <v>0.80648871583558523</v>
      </c>
      <c r="P32" s="29"/>
    </row>
    <row r="33" spans="1:16" outlineLevel="1" x14ac:dyDescent="0.25">
      <c r="A33" s="14" t="s">
        <v>44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f>+[1]PPC!$I$36</f>
        <v>4238014</v>
      </c>
      <c r="H33" s="28">
        <v>0</v>
      </c>
      <c r="I33" s="28">
        <f t="shared" si="8"/>
        <v>4238014</v>
      </c>
      <c r="J33" s="17">
        <f>+[2]FUN!I39</f>
        <v>5829799</v>
      </c>
      <c r="K33" s="16">
        <f t="shared" si="9"/>
        <v>10067813</v>
      </c>
      <c r="L33" s="16">
        <f>+[2]RES!I39</f>
        <v>7553539</v>
      </c>
      <c r="M33" s="16">
        <f t="shared" si="6"/>
        <v>-2514274</v>
      </c>
      <c r="N33" s="18">
        <f t="shared" si="7"/>
        <v>0.75026612035801621</v>
      </c>
      <c r="P33" s="29"/>
    </row>
    <row r="34" spans="1:16" outlineLevel="1" x14ac:dyDescent="0.25">
      <c r="A34" s="14" t="s">
        <v>45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f t="shared" si="8"/>
        <v>0</v>
      </c>
      <c r="J34" s="17">
        <f>+[2]FUN!I40</f>
        <v>0</v>
      </c>
      <c r="K34" s="16">
        <f t="shared" si="9"/>
        <v>0</v>
      </c>
      <c r="L34" s="16">
        <f>+[2]RES!I40</f>
        <v>0</v>
      </c>
      <c r="M34" s="16">
        <f t="shared" si="6"/>
        <v>0</v>
      </c>
      <c r="N34" s="18">
        <v>0</v>
      </c>
      <c r="P34" s="29"/>
    </row>
    <row r="35" spans="1:16" outlineLevel="1" x14ac:dyDescent="0.25">
      <c r="A35" s="14" t="s">
        <v>46</v>
      </c>
      <c r="B35" s="28">
        <v>0</v>
      </c>
      <c r="C35" s="28">
        <v>0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f t="shared" si="8"/>
        <v>0</v>
      </c>
      <c r="J35" s="17">
        <f>+[2]FUN!I41</f>
        <v>7358135</v>
      </c>
      <c r="K35" s="16">
        <f t="shared" si="9"/>
        <v>7358135</v>
      </c>
      <c r="L35" s="16">
        <f>+[2]RES!I41</f>
        <v>0</v>
      </c>
      <c r="M35" s="16">
        <f t="shared" si="6"/>
        <v>-7358135</v>
      </c>
      <c r="N35" s="18">
        <f t="shared" si="7"/>
        <v>0</v>
      </c>
      <c r="P35" s="29"/>
    </row>
    <row r="36" spans="1:16" x14ac:dyDescent="0.25">
      <c r="A36" s="21" t="s">
        <v>47</v>
      </c>
      <c r="B36" s="30">
        <f>SUM(B21:B35)</f>
        <v>10623411</v>
      </c>
      <c r="C36" s="30">
        <f t="shared" ref="C36:H36" si="10">SUM(C21:C35)</f>
        <v>15581629</v>
      </c>
      <c r="D36" s="30">
        <f t="shared" si="10"/>
        <v>11981707</v>
      </c>
      <c r="E36" s="30">
        <f t="shared" si="10"/>
        <v>3953742</v>
      </c>
      <c r="F36" s="30">
        <f t="shared" si="10"/>
        <v>18062045</v>
      </c>
      <c r="G36" s="30">
        <f t="shared" si="10"/>
        <v>171559203</v>
      </c>
      <c r="H36" s="30">
        <f t="shared" si="10"/>
        <v>10395863</v>
      </c>
      <c r="I36" s="30">
        <f t="shared" si="8"/>
        <v>242157600</v>
      </c>
      <c r="J36" s="13">
        <f>SUM(J21:J35)</f>
        <v>434471110</v>
      </c>
      <c r="K36" s="13">
        <f t="shared" si="9"/>
        <v>676628710</v>
      </c>
      <c r="L36" s="13">
        <f>SUM(L21:L35)</f>
        <v>517325945</v>
      </c>
      <c r="M36" s="13">
        <f t="shared" si="6"/>
        <v>-159302765</v>
      </c>
      <c r="N36" s="15">
        <f t="shared" si="7"/>
        <v>0.76456398812873316</v>
      </c>
      <c r="P36" s="29"/>
    </row>
    <row r="37" spans="1:16" x14ac:dyDescent="0.25">
      <c r="A37" s="21" t="s">
        <v>48</v>
      </c>
      <c r="B37" s="30"/>
      <c r="C37" s="30"/>
      <c r="D37" s="30"/>
      <c r="E37" s="30"/>
      <c r="F37" s="30"/>
      <c r="G37" s="30"/>
      <c r="H37" s="30"/>
      <c r="I37" s="30"/>
      <c r="J37" s="13"/>
      <c r="K37" s="13"/>
      <c r="L37" s="13"/>
      <c r="M37" s="13"/>
      <c r="N37" s="15"/>
    </row>
    <row r="38" spans="1:16" x14ac:dyDescent="0.25">
      <c r="A38" s="31" t="s">
        <v>49</v>
      </c>
      <c r="B38" s="22"/>
      <c r="C38" s="22"/>
      <c r="D38" s="22"/>
      <c r="E38" s="22"/>
      <c r="F38" s="22"/>
      <c r="G38" s="22"/>
      <c r="H38" s="22"/>
      <c r="I38" s="13"/>
      <c r="J38" s="22">
        <f>SUM(J39:J43)</f>
        <v>158236721</v>
      </c>
      <c r="K38" s="22">
        <f>SUM(J38)</f>
        <v>158236721</v>
      </c>
      <c r="L38" s="22">
        <f>SUM(L39:L43)</f>
        <v>138467871</v>
      </c>
      <c r="M38" s="22">
        <f t="shared" ref="M38:M50" si="11">+L38-K38</f>
        <v>-19768850</v>
      </c>
      <c r="N38" s="15">
        <f t="shared" ref="N38:N50" si="12">+L38/K38</f>
        <v>0.87506787378386086</v>
      </c>
    </row>
    <row r="39" spans="1:16" hidden="1" outlineLevel="1" x14ac:dyDescent="0.25">
      <c r="A39" s="32" t="s">
        <v>50</v>
      </c>
      <c r="B39" s="17"/>
      <c r="C39" s="17"/>
      <c r="D39" s="17"/>
      <c r="E39" s="17"/>
      <c r="F39" s="17"/>
      <c r="G39" s="17"/>
      <c r="H39" s="17"/>
      <c r="I39" s="16"/>
      <c r="J39" s="17">
        <f>+[2]FUN!I46</f>
        <v>54161503</v>
      </c>
      <c r="K39" s="17">
        <f t="shared" ref="K39:K50" si="13">SUM(J39)</f>
        <v>54161503</v>
      </c>
      <c r="L39" s="17">
        <f>+[2]FUN!L46</f>
        <v>37436024</v>
      </c>
      <c r="M39" s="17">
        <f t="shared" si="11"/>
        <v>-16725479</v>
      </c>
      <c r="N39" s="18">
        <f t="shared" si="12"/>
        <v>0.69119248777124964</v>
      </c>
    </row>
    <row r="40" spans="1:16" hidden="1" outlineLevel="1" x14ac:dyDescent="0.25">
      <c r="A40" s="32" t="s">
        <v>51</v>
      </c>
      <c r="B40" s="17"/>
      <c r="C40" s="17"/>
      <c r="D40" s="17"/>
      <c r="E40" s="17"/>
      <c r="F40" s="17"/>
      <c r="G40" s="17"/>
      <c r="H40" s="17"/>
      <c r="I40" s="16"/>
      <c r="J40" s="17">
        <f>+[2]FUN!I47</f>
        <v>58238619</v>
      </c>
      <c r="K40" s="17">
        <f t="shared" si="13"/>
        <v>58238619</v>
      </c>
      <c r="L40" s="17">
        <f>+[2]FUN!L47</f>
        <v>56500000</v>
      </c>
      <c r="M40" s="17">
        <f t="shared" si="11"/>
        <v>-1738619</v>
      </c>
      <c r="N40" s="18">
        <f t="shared" si="12"/>
        <v>0.97014663070908325</v>
      </c>
    </row>
    <row r="41" spans="1:16" hidden="1" outlineLevel="1" x14ac:dyDescent="0.25">
      <c r="A41" s="32" t="s">
        <v>52</v>
      </c>
      <c r="B41" s="17"/>
      <c r="C41" s="17"/>
      <c r="D41" s="17"/>
      <c r="E41" s="17"/>
      <c r="F41" s="17"/>
      <c r="G41" s="17"/>
      <c r="H41" s="17"/>
      <c r="I41" s="16"/>
      <c r="J41" s="17">
        <f>+[2]FUN!I48</f>
        <v>36875797</v>
      </c>
      <c r="K41" s="17">
        <f t="shared" si="13"/>
        <v>36875797</v>
      </c>
      <c r="L41" s="17">
        <f>+[2]FUN!L48</f>
        <v>35826117</v>
      </c>
      <c r="M41" s="17">
        <f t="shared" si="11"/>
        <v>-1049680</v>
      </c>
      <c r="N41" s="18">
        <f t="shared" si="12"/>
        <v>0.97153471693099946</v>
      </c>
    </row>
    <row r="42" spans="1:16" hidden="1" outlineLevel="1" x14ac:dyDescent="0.25">
      <c r="A42" s="32" t="s">
        <v>53</v>
      </c>
      <c r="B42" s="17"/>
      <c r="C42" s="17"/>
      <c r="D42" s="17"/>
      <c r="E42" s="17"/>
      <c r="F42" s="17"/>
      <c r="G42" s="17"/>
      <c r="H42" s="17"/>
      <c r="I42" s="16"/>
      <c r="J42" s="17">
        <f>+[2]FUN!I49</f>
        <v>8960802</v>
      </c>
      <c r="K42" s="17">
        <f t="shared" si="13"/>
        <v>8960802</v>
      </c>
      <c r="L42" s="17">
        <f>+[2]FUN!L49</f>
        <v>8705730</v>
      </c>
      <c r="M42" s="17">
        <f t="shared" si="11"/>
        <v>-255072</v>
      </c>
      <c r="N42" s="18">
        <f t="shared" si="12"/>
        <v>0.97153469075647469</v>
      </c>
    </row>
    <row r="43" spans="1:16" hidden="1" outlineLevel="1" x14ac:dyDescent="0.25">
      <c r="A43" s="32" t="s">
        <v>54</v>
      </c>
      <c r="B43" s="17"/>
      <c r="C43" s="17"/>
      <c r="D43" s="17"/>
      <c r="E43" s="17"/>
      <c r="F43" s="17"/>
      <c r="G43" s="17"/>
      <c r="H43" s="17"/>
      <c r="I43" s="16"/>
      <c r="J43" s="17">
        <f>+[2]FUN!I50</f>
        <v>0</v>
      </c>
      <c r="K43" s="17">
        <f t="shared" si="13"/>
        <v>0</v>
      </c>
      <c r="L43" s="17">
        <f>+[2]FUN!L50</f>
        <v>0</v>
      </c>
      <c r="M43" s="17">
        <f t="shared" si="11"/>
        <v>0</v>
      </c>
      <c r="N43" s="18">
        <v>0</v>
      </c>
    </row>
    <row r="44" spans="1:16" collapsed="1" x14ac:dyDescent="0.25">
      <c r="A44" s="31" t="s">
        <v>55</v>
      </c>
      <c r="B44" s="22"/>
      <c r="C44" s="22"/>
      <c r="D44" s="22"/>
      <c r="E44" s="22"/>
      <c r="F44" s="22"/>
      <c r="G44" s="22"/>
      <c r="H44" s="22"/>
      <c r="I44" s="13"/>
      <c r="J44" s="22">
        <f>SUM(J45:J49)</f>
        <v>50052727</v>
      </c>
      <c r="K44" s="22">
        <f t="shared" si="13"/>
        <v>50052727</v>
      </c>
      <c r="L44" s="22">
        <f>SUM(L45:L49)</f>
        <v>48980800</v>
      </c>
      <c r="M44" s="22">
        <f t="shared" si="11"/>
        <v>-1071927</v>
      </c>
      <c r="N44" s="15">
        <f t="shared" si="12"/>
        <v>0.97858404398225896</v>
      </c>
    </row>
    <row r="45" spans="1:16" s="33" customFormat="1" ht="15" hidden="1" customHeight="1" outlineLevel="1" x14ac:dyDescent="0.25">
      <c r="A45" s="32" t="s">
        <v>56</v>
      </c>
      <c r="B45" s="17"/>
      <c r="C45" s="22"/>
      <c r="D45" s="22"/>
      <c r="E45" s="22"/>
      <c r="F45" s="22"/>
      <c r="G45" s="22"/>
      <c r="H45" s="22"/>
      <c r="I45" s="16"/>
      <c r="J45" s="17">
        <f>+[2]FUN!I52</f>
        <v>3277467</v>
      </c>
      <c r="K45" s="17">
        <f t="shared" si="13"/>
        <v>3277467</v>
      </c>
      <c r="L45" s="17">
        <f>+[2]FUN!L52</f>
        <v>2800000</v>
      </c>
      <c r="M45" s="17">
        <f t="shared" si="11"/>
        <v>-477467</v>
      </c>
      <c r="N45" s="18">
        <f t="shared" si="12"/>
        <v>0.85431828909337604</v>
      </c>
    </row>
    <row r="46" spans="1:16" s="33" customFormat="1" ht="15" hidden="1" customHeight="1" outlineLevel="1" x14ac:dyDescent="0.25">
      <c r="A46" s="32" t="s">
        <v>57</v>
      </c>
      <c r="B46" s="17"/>
      <c r="C46" s="22"/>
      <c r="D46" s="22"/>
      <c r="E46" s="22"/>
      <c r="F46" s="22"/>
      <c r="G46" s="22"/>
      <c r="H46" s="22"/>
      <c r="I46" s="16"/>
      <c r="J46" s="17">
        <f>+[2]FUN!I53</f>
        <v>0</v>
      </c>
      <c r="K46" s="17">
        <f t="shared" si="13"/>
        <v>0</v>
      </c>
      <c r="L46" s="17">
        <f>+[2]FUN!L53</f>
        <v>0</v>
      </c>
      <c r="M46" s="17">
        <f t="shared" si="11"/>
        <v>0</v>
      </c>
      <c r="N46" s="18">
        <v>0</v>
      </c>
    </row>
    <row r="47" spans="1:16" s="33" customFormat="1" ht="15" hidden="1" customHeight="1" outlineLevel="1" x14ac:dyDescent="0.25">
      <c r="A47" s="32" t="s">
        <v>58</v>
      </c>
      <c r="B47" s="17"/>
      <c r="C47" s="22"/>
      <c r="D47" s="22"/>
      <c r="E47" s="22"/>
      <c r="F47" s="22"/>
      <c r="G47" s="22"/>
      <c r="H47" s="22"/>
      <c r="I47" s="16"/>
      <c r="J47" s="17">
        <f>+[2]FUN!I54</f>
        <v>36594460</v>
      </c>
      <c r="K47" s="17">
        <f t="shared" si="13"/>
        <v>36594460</v>
      </c>
      <c r="L47" s="17">
        <f>+[2]FUN!L54</f>
        <v>36000000</v>
      </c>
      <c r="M47" s="17">
        <f t="shared" si="11"/>
        <v>-594460</v>
      </c>
      <c r="N47" s="18">
        <f t="shared" si="12"/>
        <v>0.98375546462497332</v>
      </c>
    </row>
    <row r="48" spans="1:16" s="33" customFormat="1" ht="15" hidden="1" customHeight="1" outlineLevel="1" x14ac:dyDescent="0.25">
      <c r="A48" s="32" t="s">
        <v>59</v>
      </c>
      <c r="B48" s="17"/>
      <c r="C48" s="22"/>
      <c r="D48" s="22"/>
      <c r="E48" s="22"/>
      <c r="F48" s="22"/>
      <c r="G48" s="22"/>
      <c r="H48" s="22"/>
      <c r="I48" s="16"/>
      <c r="J48" s="17">
        <f>+[2]FUN!I55</f>
        <v>0</v>
      </c>
      <c r="K48" s="17">
        <f t="shared" si="13"/>
        <v>0</v>
      </c>
      <c r="L48" s="17">
        <f>+[2]FUN!L55</f>
        <v>0</v>
      </c>
      <c r="M48" s="17">
        <f t="shared" si="11"/>
        <v>0</v>
      </c>
      <c r="N48" s="18">
        <v>0</v>
      </c>
    </row>
    <row r="49" spans="1:15" s="33" customFormat="1" ht="15" hidden="1" customHeight="1" outlineLevel="1" x14ac:dyDescent="0.25">
      <c r="A49" s="32" t="s">
        <v>60</v>
      </c>
      <c r="B49" s="17"/>
      <c r="C49" s="22"/>
      <c r="D49" s="22"/>
      <c r="E49" s="22"/>
      <c r="F49" s="22"/>
      <c r="G49" s="22"/>
      <c r="H49" s="22"/>
      <c r="I49" s="16"/>
      <c r="J49" s="17">
        <f>+[2]FUN!I56</f>
        <v>10180800</v>
      </c>
      <c r="K49" s="17">
        <f t="shared" si="13"/>
        <v>10180800</v>
      </c>
      <c r="L49" s="17">
        <f>+[2]FUN!L56</f>
        <v>10180800</v>
      </c>
      <c r="M49" s="17">
        <f t="shared" si="11"/>
        <v>0</v>
      </c>
      <c r="N49" s="18">
        <f t="shared" si="12"/>
        <v>1</v>
      </c>
    </row>
    <row r="50" spans="1:15" collapsed="1" x14ac:dyDescent="0.25">
      <c r="A50" s="21" t="s">
        <v>61</v>
      </c>
      <c r="B50" s="34"/>
      <c r="C50" s="34"/>
      <c r="D50" s="34"/>
      <c r="E50" s="34"/>
      <c r="F50" s="34"/>
      <c r="G50" s="34"/>
      <c r="H50" s="34"/>
      <c r="I50" s="34"/>
      <c r="J50" s="22">
        <f>+J44+J38</f>
        <v>208289448</v>
      </c>
      <c r="K50" s="22">
        <f t="shared" si="13"/>
        <v>208289448</v>
      </c>
      <c r="L50" s="22">
        <f>+L38+L44</f>
        <v>187448671</v>
      </c>
      <c r="M50" s="22">
        <f t="shared" si="11"/>
        <v>-20840777</v>
      </c>
      <c r="N50" s="35">
        <f t="shared" si="12"/>
        <v>0.89994319347372798</v>
      </c>
    </row>
    <row r="51" spans="1:15" x14ac:dyDescent="0.25">
      <c r="A51" s="21"/>
      <c r="B51" s="34"/>
      <c r="C51" s="34"/>
      <c r="D51" s="34"/>
      <c r="E51" s="34"/>
      <c r="F51" s="34"/>
      <c r="G51" s="34"/>
      <c r="H51" s="34"/>
      <c r="I51" s="34"/>
      <c r="J51" s="22"/>
      <c r="K51" s="22"/>
      <c r="L51" s="22"/>
      <c r="M51" s="22"/>
      <c r="N51" s="35"/>
      <c r="O51" s="23"/>
    </row>
    <row r="52" spans="1:15" x14ac:dyDescent="0.25">
      <c r="A52" s="21" t="s">
        <v>62</v>
      </c>
      <c r="B52" s="34">
        <f>+B19+B36</f>
        <v>182869321</v>
      </c>
      <c r="C52" s="34">
        <f t="shared" ref="C52:H52" si="14">+C19+C36</f>
        <v>322619848</v>
      </c>
      <c r="D52" s="34">
        <f t="shared" si="14"/>
        <v>218676824</v>
      </c>
      <c r="E52" s="34">
        <f t="shared" si="14"/>
        <v>25050366</v>
      </c>
      <c r="F52" s="34">
        <f t="shared" si="14"/>
        <v>245489801</v>
      </c>
      <c r="G52" s="34">
        <f t="shared" si="14"/>
        <v>823571631</v>
      </c>
      <c r="H52" s="34">
        <f t="shared" si="14"/>
        <v>301076979</v>
      </c>
      <c r="I52" s="34">
        <f>SUM(B52:H52)</f>
        <v>2119354770</v>
      </c>
      <c r="J52" s="22">
        <f>+J50+J36+J19</f>
        <v>1128188263</v>
      </c>
      <c r="K52" s="22">
        <f>SUM(I52:J52)</f>
        <v>3247543033</v>
      </c>
      <c r="L52" s="22">
        <f>+L50+L36+L19</f>
        <v>2905665221.04</v>
      </c>
      <c r="M52" s="22">
        <f>+L52-K52</f>
        <v>-341877811.96000004</v>
      </c>
      <c r="N52" s="35">
        <f>+L52/K52</f>
        <v>0.89472724195307063</v>
      </c>
    </row>
    <row r="53" spans="1:15" x14ac:dyDescent="0.25">
      <c r="A53" s="21"/>
      <c r="B53" s="34"/>
      <c r="C53" s="34"/>
      <c r="D53" s="34"/>
      <c r="E53" s="34"/>
      <c r="F53" s="34"/>
      <c r="G53" s="34"/>
      <c r="H53" s="34"/>
      <c r="I53" s="34"/>
      <c r="J53" s="22"/>
      <c r="K53" s="22"/>
      <c r="L53" s="22"/>
      <c r="M53" s="22"/>
      <c r="N53" s="35"/>
    </row>
    <row r="54" spans="1:15" x14ac:dyDescent="0.25">
      <c r="A54" s="21" t="s">
        <v>63</v>
      </c>
      <c r="B54" s="34">
        <f>+B56</f>
        <v>330512417.60000002</v>
      </c>
      <c r="C54" s="34">
        <f>+C122</f>
        <v>733075027</v>
      </c>
      <c r="D54" s="34">
        <f>+D137</f>
        <v>450599987</v>
      </c>
      <c r="E54" s="34">
        <f>+E175</f>
        <v>450000000</v>
      </c>
      <c r="F54" s="34">
        <f>+F65</f>
        <v>4160980167</v>
      </c>
      <c r="G54" s="34">
        <f>+G105</f>
        <v>4066000000</v>
      </c>
      <c r="H54" s="34">
        <f>+H184</f>
        <v>568639490</v>
      </c>
      <c r="I54" s="34">
        <f>SUM(B54:H54)</f>
        <v>10759807088.6</v>
      </c>
      <c r="J54" s="22"/>
      <c r="K54" s="22">
        <f>SUM(I54:J54)</f>
        <v>10759807088.6</v>
      </c>
      <c r="L54" s="22">
        <f>+L56+L65+L105+L122+L137+L175+L184</f>
        <v>9836547920.5024261</v>
      </c>
      <c r="M54" s="22">
        <f>+L54-K54</f>
        <v>-923259168.09757423</v>
      </c>
      <c r="N54" s="35">
        <f>+L54/K54</f>
        <v>0.91419370621655793</v>
      </c>
    </row>
    <row r="55" spans="1:15" x14ac:dyDescent="0.25">
      <c r="A55" s="21"/>
      <c r="B55" s="30"/>
      <c r="C55" s="30"/>
      <c r="D55" s="30"/>
      <c r="E55" s="30"/>
      <c r="F55" s="30"/>
      <c r="G55" s="30"/>
      <c r="H55" s="30"/>
      <c r="I55" s="30"/>
      <c r="J55" s="13"/>
      <c r="K55" s="13"/>
      <c r="L55" s="13"/>
      <c r="M55" s="13"/>
      <c r="N55" s="15"/>
    </row>
    <row r="56" spans="1:15" x14ac:dyDescent="0.25">
      <c r="A56" s="21" t="s">
        <v>64</v>
      </c>
      <c r="B56" s="22">
        <f>SUM(B60+B57)</f>
        <v>330512417.60000002</v>
      </c>
      <c r="C56" s="22"/>
      <c r="D56" s="22"/>
      <c r="E56" s="22"/>
      <c r="F56" s="22"/>
      <c r="G56" s="22"/>
      <c r="H56" s="22"/>
      <c r="I56" s="13">
        <f t="shared" ref="I56:I63" si="15">SUM(B56:H56)</f>
        <v>330512417.60000002</v>
      </c>
      <c r="J56" s="22"/>
      <c r="K56" s="22">
        <f t="shared" ref="K56:K63" si="16">SUM(I56:J56)</f>
        <v>330512417.60000002</v>
      </c>
      <c r="L56" s="22">
        <f>+L57+L60</f>
        <v>269599394</v>
      </c>
      <c r="M56" s="22">
        <f t="shared" ref="M56:M63" si="17">+L56-K56</f>
        <v>-60913023.600000024</v>
      </c>
      <c r="N56" s="15">
        <f t="shared" ref="N56:N63" si="18">+L56/K56</f>
        <v>0.8157012555161558</v>
      </c>
    </row>
    <row r="57" spans="1:15" s="33" customFormat="1" x14ac:dyDescent="0.25">
      <c r="A57" s="36" t="s">
        <v>65</v>
      </c>
      <c r="B57" s="22">
        <f>SUM(B58:B59)</f>
        <v>35071787</v>
      </c>
      <c r="C57" s="22"/>
      <c r="D57" s="22"/>
      <c r="E57" s="22"/>
      <c r="F57" s="22"/>
      <c r="G57" s="22"/>
      <c r="H57" s="22"/>
      <c r="I57" s="22">
        <f t="shared" si="15"/>
        <v>35071787</v>
      </c>
      <c r="J57" s="22"/>
      <c r="K57" s="22">
        <f t="shared" si="16"/>
        <v>35071787</v>
      </c>
      <c r="L57" s="22">
        <f>SUM(L58:L59)</f>
        <v>28250817</v>
      </c>
      <c r="M57" s="22">
        <f t="shared" si="17"/>
        <v>-6820970</v>
      </c>
      <c r="N57" s="15">
        <f t="shared" si="18"/>
        <v>0.80551404466501808</v>
      </c>
    </row>
    <row r="58" spans="1:15" s="33" customFormat="1" hidden="1" outlineLevel="1" x14ac:dyDescent="0.25">
      <c r="A58" s="32" t="s">
        <v>66</v>
      </c>
      <c r="B58" s="17">
        <f>+[2]ECO!I38</f>
        <v>23106631</v>
      </c>
      <c r="C58" s="22"/>
      <c r="D58" s="22"/>
      <c r="E58" s="22"/>
      <c r="F58" s="22"/>
      <c r="G58" s="22"/>
      <c r="H58" s="22"/>
      <c r="I58" s="16">
        <f t="shared" si="15"/>
        <v>23106631</v>
      </c>
      <c r="J58" s="22"/>
      <c r="K58" s="17">
        <f t="shared" si="16"/>
        <v>23106631</v>
      </c>
      <c r="L58" s="17">
        <f>+[2]ECO!L38</f>
        <v>16692629</v>
      </c>
      <c r="M58" s="17">
        <f t="shared" si="17"/>
        <v>-6414002</v>
      </c>
      <c r="N58" s="18">
        <f t="shared" si="18"/>
        <v>0.7224172576261767</v>
      </c>
    </row>
    <row r="59" spans="1:15" s="33" customFormat="1" hidden="1" outlineLevel="1" x14ac:dyDescent="0.25">
      <c r="A59" s="32" t="s">
        <v>67</v>
      </c>
      <c r="B59" s="17">
        <f>+[2]ECO!I39</f>
        <v>11965156</v>
      </c>
      <c r="C59" s="22"/>
      <c r="D59" s="22"/>
      <c r="E59" s="22"/>
      <c r="F59" s="22"/>
      <c r="G59" s="22"/>
      <c r="H59" s="22"/>
      <c r="I59" s="16">
        <f t="shared" si="15"/>
        <v>11965156</v>
      </c>
      <c r="J59" s="22"/>
      <c r="K59" s="17">
        <f t="shared" si="16"/>
        <v>11965156</v>
      </c>
      <c r="L59" s="17">
        <f>+[2]ECO!L39</f>
        <v>11558188</v>
      </c>
      <c r="M59" s="17">
        <f t="shared" si="17"/>
        <v>-406968</v>
      </c>
      <c r="N59" s="18">
        <f t="shared" si="18"/>
        <v>0.96598723827754518</v>
      </c>
    </row>
    <row r="60" spans="1:15" s="33" customFormat="1" collapsed="1" x14ac:dyDescent="0.25">
      <c r="A60" s="31" t="s">
        <v>68</v>
      </c>
      <c r="B60" s="22">
        <f>SUM(B61:B63)</f>
        <v>295440630.60000002</v>
      </c>
      <c r="C60" s="22"/>
      <c r="D60" s="22"/>
      <c r="E60" s="22"/>
      <c r="F60" s="22"/>
      <c r="G60" s="22"/>
      <c r="H60" s="22"/>
      <c r="I60" s="13">
        <f t="shared" si="15"/>
        <v>295440630.60000002</v>
      </c>
      <c r="J60" s="22"/>
      <c r="K60" s="22">
        <f t="shared" si="16"/>
        <v>295440630.60000002</v>
      </c>
      <c r="L60" s="22">
        <f>SUM(L61:L63)</f>
        <v>241348577</v>
      </c>
      <c r="M60" s="22">
        <f t="shared" si="17"/>
        <v>-54092053.600000024</v>
      </c>
      <c r="N60" s="15">
        <f t="shared" si="18"/>
        <v>0.8169105803418224</v>
      </c>
    </row>
    <row r="61" spans="1:15" s="33" customFormat="1" hidden="1" outlineLevel="1" x14ac:dyDescent="0.25">
      <c r="A61" s="32" t="s">
        <v>69</v>
      </c>
      <c r="B61" s="17">
        <f>+[2]ECO!I41</f>
        <v>91890769.600000009</v>
      </c>
      <c r="C61" s="22"/>
      <c r="D61" s="22"/>
      <c r="E61" s="22"/>
      <c r="F61" s="22"/>
      <c r="G61" s="22"/>
      <c r="H61" s="22"/>
      <c r="I61" s="16">
        <f t="shared" si="15"/>
        <v>91890769.600000009</v>
      </c>
      <c r="J61" s="22"/>
      <c r="K61" s="17">
        <f t="shared" si="16"/>
        <v>91890769.600000009</v>
      </c>
      <c r="L61" s="17">
        <f>+[2]ECO!L41</f>
        <v>91059144</v>
      </c>
      <c r="M61" s="17">
        <f t="shared" si="17"/>
        <v>-831625.60000000894</v>
      </c>
      <c r="N61" s="18">
        <f t="shared" si="18"/>
        <v>0.99094984617475645</v>
      </c>
    </row>
    <row r="62" spans="1:15" s="33" customFormat="1" hidden="1" outlineLevel="1" x14ac:dyDescent="0.25">
      <c r="A62" s="32" t="s">
        <v>70</v>
      </c>
      <c r="B62" s="17">
        <f>+[2]ECO!I42</f>
        <v>74862636</v>
      </c>
      <c r="C62" s="22"/>
      <c r="D62" s="22"/>
      <c r="E62" s="22"/>
      <c r="F62" s="22"/>
      <c r="G62" s="22"/>
      <c r="H62" s="22"/>
      <c r="I62" s="16">
        <f t="shared" si="15"/>
        <v>74862636</v>
      </c>
      <c r="J62" s="22"/>
      <c r="K62" s="17">
        <f t="shared" si="16"/>
        <v>74862636</v>
      </c>
      <c r="L62" s="17">
        <f>+[2]ECO!L42</f>
        <v>69025085</v>
      </c>
      <c r="M62" s="17">
        <f t="shared" si="17"/>
        <v>-5837551</v>
      </c>
      <c r="N62" s="18">
        <f t="shared" si="18"/>
        <v>0.92202317054398142</v>
      </c>
    </row>
    <row r="63" spans="1:15" s="33" customFormat="1" hidden="1" outlineLevel="1" x14ac:dyDescent="0.25">
      <c r="A63" s="32" t="s">
        <v>71</v>
      </c>
      <c r="B63" s="17">
        <f>+[2]ECO!I43</f>
        <v>128687225</v>
      </c>
      <c r="C63" s="22"/>
      <c r="D63" s="22"/>
      <c r="E63" s="22"/>
      <c r="F63" s="22"/>
      <c r="G63" s="22"/>
      <c r="H63" s="22"/>
      <c r="I63" s="16">
        <f t="shared" si="15"/>
        <v>128687225</v>
      </c>
      <c r="J63" s="22"/>
      <c r="K63" s="17">
        <f t="shared" si="16"/>
        <v>128687225</v>
      </c>
      <c r="L63" s="17">
        <f>+[2]ECO!L43</f>
        <v>81264348</v>
      </c>
      <c r="M63" s="17">
        <f t="shared" si="17"/>
        <v>-47422877</v>
      </c>
      <c r="N63" s="18">
        <f t="shared" si="18"/>
        <v>0.63148729798159842</v>
      </c>
    </row>
    <row r="64" spans="1:15" s="33" customFormat="1" collapsed="1" x14ac:dyDescent="0.25">
      <c r="A64" s="32"/>
      <c r="B64" s="17"/>
      <c r="C64" s="22"/>
      <c r="D64" s="22"/>
      <c r="E64" s="22"/>
      <c r="F64" s="22"/>
      <c r="G64" s="22"/>
      <c r="H64" s="22"/>
      <c r="I64" s="16"/>
      <c r="J64" s="22"/>
      <c r="K64" s="17"/>
      <c r="L64" s="17"/>
      <c r="M64" s="17"/>
      <c r="N64" s="18"/>
    </row>
    <row r="65" spans="1:14" s="33" customFormat="1" x14ac:dyDescent="0.25">
      <c r="A65" s="31" t="s">
        <v>72</v>
      </c>
      <c r="B65" s="17"/>
      <c r="C65" s="22"/>
      <c r="D65" s="22"/>
      <c r="E65" s="22"/>
      <c r="F65" s="22">
        <f>+F66+F73+F83+F94+F98</f>
        <v>4160980167</v>
      </c>
      <c r="G65" s="22"/>
      <c r="H65" s="22"/>
      <c r="I65" s="22">
        <f t="shared" ref="I65:I103" si="19">SUM(B65:H65)</f>
        <v>4160980167</v>
      </c>
      <c r="J65" s="22"/>
      <c r="K65" s="22">
        <f t="shared" ref="K65:K103" si="20">SUM(I65:J65)</f>
        <v>4160980167</v>
      </c>
      <c r="L65" s="22">
        <f>+L66+L73+L83+L94+L98</f>
        <v>3935788512.5024252</v>
      </c>
      <c r="M65" s="22">
        <f t="shared" ref="M65:M103" si="21">+L65-K65</f>
        <v>-225191654.49757481</v>
      </c>
      <c r="N65" s="15">
        <f t="shared" ref="N65:N103" si="22">+L65/K65</f>
        <v>0.94588014230792783</v>
      </c>
    </row>
    <row r="66" spans="1:14" s="33" customFormat="1" x14ac:dyDescent="0.25">
      <c r="A66" s="31" t="s">
        <v>73</v>
      </c>
      <c r="B66" s="17"/>
      <c r="C66" s="22"/>
      <c r="D66" s="22"/>
      <c r="E66" s="22"/>
      <c r="F66" s="22">
        <f>SUM(F67:F72)</f>
        <v>12160400</v>
      </c>
      <c r="G66" s="22"/>
      <c r="H66" s="22"/>
      <c r="I66" s="22">
        <f t="shared" si="19"/>
        <v>12160400</v>
      </c>
      <c r="J66" s="22"/>
      <c r="K66" s="22">
        <f t="shared" si="20"/>
        <v>12160400</v>
      </c>
      <c r="L66" s="22">
        <f>SUM(L67:L72)</f>
        <v>7510566</v>
      </c>
      <c r="M66" s="22">
        <f t="shared" si="21"/>
        <v>-4649834</v>
      </c>
      <c r="N66" s="15">
        <f t="shared" si="22"/>
        <v>0.61762491365415606</v>
      </c>
    </row>
    <row r="67" spans="1:14" s="33" customFormat="1" hidden="1" outlineLevel="1" x14ac:dyDescent="0.25">
      <c r="A67" s="32" t="s">
        <v>74</v>
      </c>
      <c r="B67" s="17"/>
      <c r="C67" s="22"/>
      <c r="D67" s="22"/>
      <c r="E67" s="22"/>
      <c r="F67" s="17">
        <f>+[2]MER!I38</f>
        <v>0</v>
      </c>
      <c r="G67" s="22"/>
      <c r="H67" s="17"/>
      <c r="I67" s="16">
        <f t="shared" si="19"/>
        <v>0</v>
      </c>
      <c r="J67" s="22"/>
      <c r="K67" s="17">
        <f t="shared" si="20"/>
        <v>0</v>
      </c>
      <c r="L67" s="17">
        <f>+[2]MER!L38</f>
        <v>0</v>
      </c>
      <c r="M67" s="17">
        <f t="shared" si="21"/>
        <v>0</v>
      </c>
      <c r="N67" s="18">
        <v>0</v>
      </c>
    </row>
    <row r="68" spans="1:14" s="33" customFormat="1" hidden="1" outlineLevel="1" x14ac:dyDescent="0.25">
      <c r="A68" s="32" t="s">
        <v>75</v>
      </c>
      <c r="B68" s="17"/>
      <c r="C68" s="22"/>
      <c r="D68" s="22"/>
      <c r="E68" s="22"/>
      <c r="F68" s="17">
        <f>+[2]MER!I39</f>
        <v>0</v>
      </c>
      <c r="G68" s="22"/>
      <c r="H68" s="17"/>
      <c r="I68" s="16">
        <f t="shared" si="19"/>
        <v>0</v>
      </c>
      <c r="J68" s="22"/>
      <c r="K68" s="17">
        <f t="shared" si="20"/>
        <v>0</v>
      </c>
      <c r="L68" s="17">
        <f>+[2]MER!L39</f>
        <v>0</v>
      </c>
      <c r="M68" s="17">
        <f t="shared" si="21"/>
        <v>0</v>
      </c>
      <c r="N68" s="18">
        <v>0</v>
      </c>
    </row>
    <row r="69" spans="1:14" s="33" customFormat="1" hidden="1" outlineLevel="1" x14ac:dyDescent="0.25">
      <c r="A69" s="32" t="s">
        <v>76</v>
      </c>
      <c r="B69" s="17"/>
      <c r="C69" s="22"/>
      <c r="D69" s="22"/>
      <c r="E69" s="22"/>
      <c r="F69" s="17">
        <f>+[2]MER!I40</f>
        <v>12160400</v>
      </c>
      <c r="G69" s="22"/>
      <c r="H69" s="17"/>
      <c r="I69" s="16">
        <f t="shared" si="19"/>
        <v>12160400</v>
      </c>
      <c r="J69" s="22"/>
      <c r="K69" s="17">
        <f t="shared" si="20"/>
        <v>12160400</v>
      </c>
      <c r="L69" s="17">
        <f>+[2]MER!L40</f>
        <v>7510566</v>
      </c>
      <c r="M69" s="17">
        <f t="shared" si="21"/>
        <v>-4649834</v>
      </c>
      <c r="N69" s="18">
        <f t="shared" si="22"/>
        <v>0.61762491365415606</v>
      </c>
    </row>
    <row r="70" spans="1:14" s="33" customFormat="1" hidden="1" outlineLevel="1" x14ac:dyDescent="0.25">
      <c r="A70" s="32" t="s">
        <v>77</v>
      </c>
      <c r="B70" s="17"/>
      <c r="C70" s="22"/>
      <c r="D70" s="22"/>
      <c r="E70" s="22"/>
      <c r="F70" s="17">
        <f>+[2]MER!I41</f>
        <v>0</v>
      </c>
      <c r="G70" s="22"/>
      <c r="H70" s="17"/>
      <c r="I70" s="16">
        <f t="shared" si="19"/>
        <v>0</v>
      </c>
      <c r="J70" s="22"/>
      <c r="K70" s="17">
        <f t="shared" si="20"/>
        <v>0</v>
      </c>
      <c r="L70" s="17">
        <f>+[2]MER!L41</f>
        <v>0</v>
      </c>
      <c r="M70" s="17">
        <f t="shared" si="21"/>
        <v>0</v>
      </c>
      <c r="N70" s="18">
        <v>0</v>
      </c>
    </row>
    <row r="71" spans="1:14" s="33" customFormat="1" hidden="1" outlineLevel="1" x14ac:dyDescent="0.25">
      <c r="A71" s="32" t="s">
        <v>78</v>
      </c>
      <c r="B71" s="17"/>
      <c r="C71" s="22"/>
      <c r="D71" s="22"/>
      <c r="E71" s="22"/>
      <c r="F71" s="17">
        <f>+[2]MER!I42</f>
        <v>0</v>
      </c>
      <c r="G71" s="22"/>
      <c r="H71" s="17"/>
      <c r="I71" s="16">
        <f t="shared" si="19"/>
        <v>0</v>
      </c>
      <c r="J71" s="22"/>
      <c r="K71" s="17">
        <f t="shared" si="20"/>
        <v>0</v>
      </c>
      <c r="L71" s="17">
        <f>+[2]MER!L42</f>
        <v>0</v>
      </c>
      <c r="M71" s="17">
        <f t="shared" si="21"/>
        <v>0</v>
      </c>
      <c r="N71" s="18">
        <v>0</v>
      </c>
    </row>
    <row r="72" spans="1:14" s="33" customFormat="1" hidden="1" outlineLevel="1" x14ac:dyDescent="0.25">
      <c r="A72" s="32" t="s">
        <v>79</v>
      </c>
      <c r="B72" s="17"/>
      <c r="C72" s="22"/>
      <c r="D72" s="22"/>
      <c r="E72" s="22"/>
      <c r="F72" s="17">
        <f>+[2]MER!I43</f>
        <v>0</v>
      </c>
      <c r="G72" s="22"/>
      <c r="H72" s="17"/>
      <c r="I72" s="16">
        <f t="shared" si="19"/>
        <v>0</v>
      </c>
      <c r="J72" s="22"/>
      <c r="K72" s="17">
        <f t="shared" si="20"/>
        <v>0</v>
      </c>
      <c r="L72" s="17">
        <f>+[2]MER!L43</f>
        <v>0</v>
      </c>
      <c r="M72" s="17">
        <f t="shared" si="21"/>
        <v>0</v>
      </c>
      <c r="N72" s="18">
        <v>0</v>
      </c>
    </row>
    <row r="73" spans="1:14" s="33" customFormat="1" collapsed="1" x14ac:dyDescent="0.25">
      <c r="A73" s="31" t="s">
        <v>80</v>
      </c>
      <c r="B73" s="17"/>
      <c r="C73" s="22"/>
      <c r="D73" s="22"/>
      <c r="E73" s="22"/>
      <c r="F73" s="22">
        <f>SUM(F74:F82)</f>
        <v>1692443254</v>
      </c>
      <c r="G73" s="22"/>
      <c r="H73" s="22"/>
      <c r="I73" s="22">
        <f t="shared" si="19"/>
        <v>1692443254</v>
      </c>
      <c r="J73" s="22"/>
      <c r="K73" s="22">
        <f t="shared" si="20"/>
        <v>1692443254</v>
      </c>
      <c r="L73" s="22">
        <f>SUM(L74:L82)</f>
        <v>1641883254.018625</v>
      </c>
      <c r="M73" s="22">
        <f t="shared" si="21"/>
        <v>-50559999.981374979</v>
      </c>
      <c r="N73" s="15">
        <f t="shared" si="22"/>
        <v>0.97012602941819226</v>
      </c>
    </row>
    <row r="74" spans="1:14" s="33" customFormat="1" hidden="1" outlineLevel="1" x14ac:dyDescent="0.25">
      <c r="A74" s="32" t="s">
        <v>81</v>
      </c>
      <c r="B74" s="17"/>
      <c r="C74" s="22"/>
      <c r="D74" s="22"/>
      <c r="E74" s="22"/>
      <c r="F74" s="17">
        <f>+[2]MER!I45</f>
        <v>1450422002</v>
      </c>
      <c r="G74" s="22"/>
      <c r="H74" s="17"/>
      <c r="I74" s="16">
        <f t="shared" si="19"/>
        <v>1450422002</v>
      </c>
      <c r="J74" s="22"/>
      <c r="K74" s="17">
        <f t="shared" si="20"/>
        <v>1450422002</v>
      </c>
      <c r="L74" s="17">
        <f>+[2]MER!L45</f>
        <v>1450422002</v>
      </c>
      <c r="M74" s="17">
        <f t="shared" si="21"/>
        <v>0</v>
      </c>
      <c r="N74" s="18">
        <f t="shared" si="22"/>
        <v>1</v>
      </c>
    </row>
    <row r="75" spans="1:14" s="33" customFormat="1" hidden="1" outlineLevel="1" x14ac:dyDescent="0.25">
      <c r="A75" s="32" t="s">
        <v>82</v>
      </c>
      <c r="B75" s="17"/>
      <c r="C75" s="22"/>
      <c r="D75" s="22"/>
      <c r="E75" s="22"/>
      <c r="F75" s="17">
        <f>+[2]MER!I46</f>
        <v>0</v>
      </c>
      <c r="G75" s="22"/>
      <c r="H75" s="17"/>
      <c r="I75" s="16">
        <f t="shared" si="19"/>
        <v>0</v>
      </c>
      <c r="J75" s="22"/>
      <c r="K75" s="17">
        <f t="shared" si="20"/>
        <v>0</v>
      </c>
      <c r="L75" s="17">
        <f>+[2]MER!L46</f>
        <v>0</v>
      </c>
      <c r="M75" s="17">
        <f t="shared" si="21"/>
        <v>0</v>
      </c>
      <c r="N75" s="18">
        <v>0</v>
      </c>
    </row>
    <row r="76" spans="1:14" s="33" customFormat="1" hidden="1" outlineLevel="1" x14ac:dyDescent="0.25">
      <c r="A76" s="32" t="s">
        <v>83</v>
      </c>
      <c r="B76" s="17"/>
      <c r="C76" s="22"/>
      <c r="D76" s="22"/>
      <c r="E76" s="22"/>
      <c r="F76" s="17">
        <f>+[2]MER!I47</f>
        <v>14000000</v>
      </c>
      <c r="G76" s="22"/>
      <c r="H76" s="17"/>
      <c r="I76" s="16">
        <f t="shared" si="19"/>
        <v>14000000</v>
      </c>
      <c r="J76" s="22"/>
      <c r="K76" s="17">
        <f t="shared" si="20"/>
        <v>14000000</v>
      </c>
      <c r="L76" s="17">
        <f>+[2]MER!L47</f>
        <v>14000000</v>
      </c>
      <c r="M76" s="17">
        <f t="shared" si="21"/>
        <v>0</v>
      </c>
      <c r="N76" s="18">
        <f t="shared" si="22"/>
        <v>1</v>
      </c>
    </row>
    <row r="77" spans="1:14" s="33" customFormat="1" hidden="1" outlineLevel="1" x14ac:dyDescent="0.25">
      <c r="A77" s="32" t="s">
        <v>84</v>
      </c>
      <c r="B77" s="17"/>
      <c r="C77" s="22"/>
      <c r="D77" s="22"/>
      <c r="E77" s="22"/>
      <c r="F77" s="17">
        <f>+[2]MER!I48</f>
        <v>50000000</v>
      </c>
      <c r="G77" s="22"/>
      <c r="H77" s="17"/>
      <c r="I77" s="16">
        <f t="shared" si="19"/>
        <v>50000000</v>
      </c>
      <c r="J77" s="22"/>
      <c r="K77" s="17">
        <f t="shared" si="20"/>
        <v>50000000</v>
      </c>
      <c r="L77" s="17">
        <f>+[2]MER!L48</f>
        <v>50000000</v>
      </c>
      <c r="M77" s="17">
        <f t="shared" si="21"/>
        <v>0</v>
      </c>
      <c r="N77" s="18">
        <f t="shared" si="22"/>
        <v>1</v>
      </c>
    </row>
    <row r="78" spans="1:14" s="33" customFormat="1" hidden="1" outlineLevel="1" x14ac:dyDescent="0.25">
      <c r="A78" s="32" t="s">
        <v>85</v>
      </c>
      <c r="B78" s="17"/>
      <c r="C78" s="22"/>
      <c r="D78" s="22"/>
      <c r="E78" s="22"/>
      <c r="F78" s="17">
        <f>+[2]MER!I49</f>
        <v>7000000</v>
      </c>
      <c r="G78" s="22"/>
      <c r="H78" s="17"/>
      <c r="I78" s="16">
        <f t="shared" si="19"/>
        <v>7000000</v>
      </c>
      <c r="J78" s="22"/>
      <c r="K78" s="17">
        <f t="shared" si="20"/>
        <v>7000000</v>
      </c>
      <c r="L78" s="17">
        <f>+[2]MER!L49</f>
        <v>7000000</v>
      </c>
      <c r="M78" s="17">
        <f t="shared" si="21"/>
        <v>0</v>
      </c>
      <c r="N78" s="18">
        <f t="shared" si="22"/>
        <v>1</v>
      </c>
    </row>
    <row r="79" spans="1:14" s="33" customFormat="1" hidden="1" outlineLevel="1" x14ac:dyDescent="0.25">
      <c r="A79" s="32" t="s">
        <v>86</v>
      </c>
      <c r="B79" s="17"/>
      <c r="C79" s="22"/>
      <c r="D79" s="22"/>
      <c r="E79" s="22"/>
      <c r="F79" s="17">
        <f>+[2]MER!I50</f>
        <v>101560000</v>
      </c>
      <c r="G79" s="22"/>
      <c r="H79" s="17"/>
      <c r="I79" s="16">
        <f t="shared" si="19"/>
        <v>101560000</v>
      </c>
      <c r="J79" s="22"/>
      <c r="K79" s="17">
        <f t="shared" si="20"/>
        <v>101560000</v>
      </c>
      <c r="L79" s="17">
        <f>+[2]MER!L50</f>
        <v>91000000</v>
      </c>
      <c r="M79" s="17">
        <f t="shared" si="21"/>
        <v>-10560000</v>
      </c>
      <c r="N79" s="18">
        <f t="shared" si="22"/>
        <v>0.89602205592753048</v>
      </c>
    </row>
    <row r="80" spans="1:14" s="33" customFormat="1" hidden="1" outlineLevel="1" x14ac:dyDescent="0.25">
      <c r="A80" s="32" t="s">
        <v>87</v>
      </c>
      <c r="B80" s="17"/>
      <c r="C80" s="22"/>
      <c r="D80" s="22"/>
      <c r="E80" s="22"/>
      <c r="F80" s="17">
        <f>+[2]MER!I51</f>
        <v>29461252</v>
      </c>
      <c r="G80" s="22"/>
      <c r="H80" s="17"/>
      <c r="I80" s="16">
        <f t="shared" si="19"/>
        <v>29461252</v>
      </c>
      <c r="J80" s="22"/>
      <c r="K80" s="17">
        <f t="shared" si="20"/>
        <v>29461252</v>
      </c>
      <c r="L80" s="17">
        <f>+[2]MER!L51</f>
        <v>29461252.018625028</v>
      </c>
      <c r="M80" s="17">
        <f t="shared" si="21"/>
        <v>1.8625028431415558E-2</v>
      </c>
      <c r="N80" s="18">
        <f t="shared" si="22"/>
        <v>1.0000000006321872</v>
      </c>
    </row>
    <row r="81" spans="1:14" s="33" customFormat="1" hidden="1" outlineLevel="1" x14ac:dyDescent="0.25">
      <c r="A81" s="32" t="s">
        <v>88</v>
      </c>
      <c r="B81" s="17"/>
      <c r="C81" s="22"/>
      <c r="D81" s="22"/>
      <c r="E81" s="22"/>
      <c r="F81" s="17">
        <f>+[2]MER!I52</f>
        <v>40000000</v>
      </c>
      <c r="G81" s="22"/>
      <c r="H81" s="17"/>
      <c r="I81" s="16">
        <f t="shared" si="19"/>
        <v>40000000</v>
      </c>
      <c r="J81" s="22"/>
      <c r="K81" s="17">
        <f t="shared" si="20"/>
        <v>40000000</v>
      </c>
      <c r="L81" s="17">
        <f>+[2]MER!L52</f>
        <v>0</v>
      </c>
      <c r="M81" s="17">
        <f t="shared" si="21"/>
        <v>-40000000</v>
      </c>
      <c r="N81" s="18">
        <f t="shared" si="22"/>
        <v>0</v>
      </c>
    </row>
    <row r="82" spans="1:14" s="33" customFormat="1" hidden="1" outlineLevel="1" x14ac:dyDescent="0.25">
      <c r="A82" s="32" t="s">
        <v>89</v>
      </c>
      <c r="B82" s="17"/>
      <c r="C82" s="22"/>
      <c r="D82" s="22"/>
      <c r="E82" s="22"/>
      <c r="F82" s="17">
        <f>+[2]MER!I53</f>
        <v>0</v>
      </c>
      <c r="G82" s="22"/>
      <c r="H82" s="17"/>
      <c r="I82" s="16">
        <f t="shared" si="19"/>
        <v>0</v>
      </c>
      <c r="J82" s="22"/>
      <c r="K82" s="17">
        <f t="shared" si="20"/>
        <v>0</v>
      </c>
      <c r="L82" s="17">
        <f>+[2]MER!L53</f>
        <v>0</v>
      </c>
      <c r="M82" s="17">
        <f t="shared" si="21"/>
        <v>0</v>
      </c>
      <c r="N82" s="18">
        <v>0</v>
      </c>
    </row>
    <row r="83" spans="1:14" s="33" customFormat="1" collapsed="1" x14ac:dyDescent="0.25">
      <c r="A83" s="31" t="s">
        <v>90</v>
      </c>
      <c r="B83" s="17"/>
      <c r="C83" s="22"/>
      <c r="D83" s="22"/>
      <c r="E83" s="22"/>
      <c r="F83" s="22">
        <f>SUM(F84:F93)</f>
        <v>2416346288</v>
      </c>
      <c r="G83" s="22"/>
      <c r="H83" s="22"/>
      <c r="I83" s="13">
        <f t="shared" si="19"/>
        <v>2416346288</v>
      </c>
      <c r="J83" s="22"/>
      <c r="K83" s="22">
        <f t="shared" si="20"/>
        <v>2416346288</v>
      </c>
      <c r="L83" s="22">
        <f>SUM(L84:L93)</f>
        <v>2260873867</v>
      </c>
      <c r="M83" s="22">
        <f t="shared" si="21"/>
        <v>-155472421</v>
      </c>
      <c r="N83" s="15">
        <f t="shared" si="22"/>
        <v>0.93565805457102591</v>
      </c>
    </row>
    <row r="84" spans="1:14" s="33" customFormat="1" hidden="1" outlineLevel="1" x14ac:dyDescent="0.25">
      <c r="A84" s="32" t="s">
        <v>91</v>
      </c>
      <c r="B84" s="17"/>
      <c r="C84" s="22"/>
      <c r="D84" s="22"/>
      <c r="E84" s="22"/>
      <c r="F84" s="17">
        <f>+[2]MER!I55</f>
        <v>111000000</v>
      </c>
      <c r="G84" s="22"/>
      <c r="H84" s="17"/>
      <c r="I84" s="16">
        <f t="shared" si="19"/>
        <v>111000000</v>
      </c>
      <c r="J84" s="22"/>
      <c r="K84" s="17">
        <f t="shared" si="20"/>
        <v>111000000</v>
      </c>
      <c r="L84" s="17">
        <f>+[2]MER!L55</f>
        <v>111000000</v>
      </c>
      <c r="M84" s="17">
        <f t="shared" si="21"/>
        <v>0</v>
      </c>
      <c r="N84" s="18">
        <f t="shared" si="22"/>
        <v>1</v>
      </c>
    </row>
    <row r="85" spans="1:14" s="33" customFormat="1" hidden="1" outlineLevel="1" x14ac:dyDescent="0.25">
      <c r="A85" s="32" t="s">
        <v>92</v>
      </c>
      <c r="B85" s="17"/>
      <c r="C85" s="22"/>
      <c r="D85" s="22"/>
      <c r="E85" s="22"/>
      <c r="F85" s="17">
        <f>+[2]MER!I56</f>
        <v>29339644</v>
      </c>
      <c r="G85" s="22"/>
      <c r="H85" s="17"/>
      <c r="I85" s="16">
        <f t="shared" si="19"/>
        <v>29339644</v>
      </c>
      <c r="J85" s="22"/>
      <c r="K85" s="17">
        <f t="shared" si="20"/>
        <v>29339644</v>
      </c>
      <c r="L85" s="17">
        <f>+[2]MER!L56</f>
        <v>29339644</v>
      </c>
      <c r="M85" s="17">
        <f t="shared" si="21"/>
        <v>0</v>
      </c>
      <c r="N85" s="18">
        <f t="shared" si="22"/>
        <v>1</v>
      </c>
    </row>
    <row r="86" spans="1:14" s="33" customFormat="1" hidden="1" outlineLevel="1" x14ac:dyDescent="0.25">
      <c r="A86" s="32" t="s">
        <v>93</v>
      </c>
      <c r="B86" s="17"/>
      <c r="C86" s="22"/>
      <c r="D86" s="22"/>
      <c r="E86" s="22"/>
      <c r="F86" s="17">
        <f>+[2]MER!I57</f>
        <v>6787379</v>
      </c>
      <c r="G86" s="22"/>
      <c r="H86" s="17"/>
      <c r="I86" s="16">
        <f t="shared" si="19"/>
        <v>6787379</v>
      </c>
      <c r="J86" s="22"/>
      <c r="K86" s="17">
        <f t="shared" si="20"/>
        <v>6787379</v>
      </c>
      <c r="L86" s="17">
        <f>+[2]MER!L57</f>
        <v>6787379</v>
      </c>
      <c r="M86" s="17">
        <f t="shared" si="21"/>
        <v>0</v>
      </c>
      <c r="N86" s="18">
        <f t="shared" si="22"/>
        <v>1</v>
      </c>
    </row>
    <row r="87" spans="1:14" s="33" customFormat="1" hidden="1" outlineLevel="1" x14ac:dyDescent="0.25">
      <c r="A87" s="32" t="s">
        <v>94</v>
      </c>
      <c r="B87" s="17"/>
      <c r="C87" s="22"/>
      <c r="D87" s="22"/>
      <c r="E87" s="22"/>
      <c r="F87" s="17">
        <f>+[2]MER!I58</f>
        <v>26756405</v>
      </c>
      <c r="G87" s="22"/>
      <c r="H87" s="17"/>
      <c r="I87" s="16">
        <f t="shared" si="19"/>
        <v>26756405</v>
      </c>
      <c r="J87" s="22"/>
      <c r="K87" s="17">
        <f t="shared" si="20"/>
        <v>26756405</v>
      </c>
      <c r="L87" s="17">
        <f>+[2]MER!L58</f>
        <v>0</v>
      </c>
      <c r="M87" s="17">
        <f t="shared" si="21"/>
        <v>-26756405</v>
      </c>
      <c r="N87" s="18">
        <f t="shared" si="22"/>
        <v>0</v>
      </c>
    </row>
    <row r="88" spans="1:14" s="33" customFormat="1" hidden="1" outlineLevel="1" x14ac:dyDescent="0.25">
      <c r="A88" s="32" t="s">
        <v>95</v>
      </c>
      <c r="B88" s="17"/>
      <c r="C88" s="22"/>
      <c r="D88" s="22"/>
      <c r="E88" s="22"/>
      <c r="F88" s="17">
        <f>+[2]MER!I59</f>
        <v>100000000</v>
      </c>
      <c r="G88" s="22"/>
      <c r="H88" s="17"/>
      <c r="I88" s="16">
        <f t="shared" si="19"/>
        <v>100000000</v>
      </c>
      <c r="J88" s="22"/>
      <c r="K88" s="17">
        <f t="shared" si="20"/>
        <v>100000000</v>
      </c>
      <c r="L88" s="17">
        <f>+[2]MER!L59</f>
        <v>100000000</v>
      </c>
      <c r="M88" s="17">
        <f t="shared" si="21"/>
        <v>0</v>
      </c>
      <c r="N88" s="18">
        <f t="shared" si="22"/>
        <v>1</v>
      </c>
    </row>
    <row r="89" spans="1:14" s="33" customFormat="1" hidden="1" outlineLevel="1" x14ac:dyDescent="0.25">
      <c r="A89" s="32" t="s">
        <v>96</v>
      </c>
      <c r="B89" s="17"/>
      <c r="C89" s="22"/>
      <c r="D89" s="22"/>
      <c r="E89" s="22"/>
      <c r="F89" s="17">
        <f>+[2]MER!I60</f>
        <v>388465844</v>
      </c>
      <c r="G89" s="22"/>
      <c r="H89" s="17"/>
      <c r="I89" s="16">
        <f t="shared" si="19"/>
        <v>388465844</v>
      </c>
      <c r="J89" s="22"/>
      <c r="K89" s="17">
        <f t="shared" si="20"/>
        <v>388465844</v>
      </c>
      <c r="L89" s="17">
        <f>+[2]MER!L60</f>
        <v>388465844</v>
      </c>
      <c r="M89" s="17">
        <f t="shared" si="21"/>
        <v>0</v>
      </c>
      <c r="N89" s="18">
        <f t="shared" si="22"/>
        <v>1</v>
      </c>
    </row>
    <row r="90" spans="1:14" s="33" customFormat="1" hidden="1" outlineLevel="1" x14ac:dyDescent="0.25">
      <c r="A90" s="32" t="s">
        <v>97</v>
      </c>
      <c r="B90" s="17"/>
      <c r="C90" s="22"/>
      <c r="D90" s="22"/>
      <c r="E90" s="22"/>
      <c r="F90" s="17">
        <f>+[2]MER!I61</f>
        <v>5281000</v>
      </c>
      <c r="G90" s="22"/>
      <c r="H90" s="17"/>
      <c r="I90" s="16">
        <f t="shared" si="19"/>
        <v>5281000</v>
      </c>
      <c r="J90" s="22"/>
      <c r="K90" s="17">
        <f t="shared" si="20"/>
        <v>5281000</v>
      </c>
      <c r="L90" s="17">
        <f>+[2]MER!L61</f>
        <v>5281000</v>
      </c>
      <c r="M90" s="17">
        <f t="shared" si="21"/>
        <v>0</v>
      </c>
      <c r="N90" s="18">
        <f t="shared" si="22"/>
        <v>1</v>
      </c>
    </row>
    <row r="91" spans="1:14" s="33" customFormat="1" hidden="1" outlineLevel="1" x14ac:dyDescent="0.25">
      <c r="A91" s="32" t="s">
        <v>98</v>
      </c>
      <c r="B91" s="17"/>
      <c r="C91" s="22"/>
      <c r="D91" s="22"/>
      <c r="E91" s="22"/>
      <c r="F91" s="17">
        <f>+[2]MER!I62</f>
        <v>0</v>
      </c>
      <c r="G91" s="22"/>
      <c r="H91" s="17"/>
      <c r="I91" s="16">
        <f t="shared" si="19"/>
        <v>0</v>
      </c>
      <c r="J91" s="22"/>
      <c r="K91" s="17">
        <f t="shared" si="20"/>
        <v>0</v>
      </c>
      <c r="L91" s="17">
        <f>+[2]MER!L62</f>
        <v>0</v>
      </c>
      <c r="M91" s="17">
        <f t="shared" si="21"/>
        <v>0</v>
      </c>
      <c r="N91" s="18">
        <v>0</v>
      </c>
    </row>
    <row r="92" spans="1:14" s="33" customFormat="1" hidden="1" outlineLevel="1" x14ac:dyDescent="0.25">
      <c r="A92" s="32" t="s">
        <v>99</v>
      </c>
      <c r="B92" s="17"/>
      <c r="C92" s="22"/>
      <c r="D92" s="22"/>
      <c r="E92" s="22"/>
      <c r="F92" s="17">
        <f>+[2]MER!I63</f>
        <v>400000000</v>
      </c>
      <c r="G92" s="22"/>
      <c r="H92" s="17"/>
      <c r="I92" s="16">
        <f t="shared" si="19"/>
        <v>400000000</v>
      </c>
      <c r="J92" s="22"/>
      <c r="K92" s="17">
        <f t="shared" si="20"/>
        <v>400000000</v>
      </c>
      <c r="L92" s="17">
        <f>+[2]MER!L63</f>
        <v>400000000</v>
      </c>
      <c r="M92" s="17">
        <f t="shared" si="21"/>
        <v>0</v>
      </c>
      <c r="N92" s="18">
        <f t="shared" si="22"/>
        <v>1</v>
      </c>
    </row>
    <row r="93" spans="1:14" s="33" customFormat="1" hidden="1" outlineLevel="1" x14ac:dyDescent="0.25">
      <c r="A93" s="32" t="s">
        <v>100</v>
      </c>
      <c r="B93" s="17"/>
      <c r="C93" s="22"/>
      <c r="D93" s="22"/>
      <c r="E93" s="22"/>
      <c r="F93" s="17">
        <f>+[2]MER!I64</f>
        <v>1348716016</v>
      </c>
      <c r="G93" s="22"/>
      <c r="H93" s="17"/>
      <c r="I93" s="16">
        <f t="shared" si="19"/>
        <v>1348716016</v>
      </c>
      <c r="J93" s="22"/>
      <c r="K93" s="17">
        <f t="shared" si="20"/>
        <v>1348716016</v>
      </c>
      <c r="L93" s="17">
        <f>+[2]MER!L64</f>
        <v>1220000000</v>
      </c>
      <c r="M93" s="17">
        <f t="shared" si="21"/>
        <v>-128716016</v>
      </c>
      <c r="N93" s="18">
        <f t="shared" si="22"/>
        <v>0.90456403388628548</v>
      </c>
    </row>
    <row r="94" spans="1:14" s="33" customFormat="1" collapsed="1" x14ac:dyDescent="0.25">
      <c r="A94" s="31" t="s">
        <v>101</v>
      </c>
      <c r="B94" s="22"/>
      <c r="C94" s="22"/>
      <c r="D94" s="22"/>
      <c r="E94" s="22"/>
      <c r="F94" s="22">
        <f>SUM(F95:F97)</f>
        <v>2779600</v>
      </c>
      <c r="G94" s="22"/>
      <c r="H94" s="22"/>
      <c r="I94" s="22">
        <f t="shared" si="19"/>
        <v>2779600</v>
      </c>
      <c r="J94" s="22"/>
      <c r="K94" s="22">
        <f t="shared" si="20"/>
        <v>2779600</v>
      </c>
      <c r="L94" s="22">
        <f>SUM(L95:L97)</f>
        <v>2779600.4838</v>
      </c>
      <c r="M94" s="22">
        <f t="shared" si="21"/>
        <v>0.48380000004544854</v>
      </c>
      <c r="N94" s="15">
        <f t="shared" si="22"/>
        <v>1.0000001740538207</v>
      </c>
    </row>
    <row r="95" spans="1:14" s="33" customFormat="1" hidden="1" outlineLevel="1" x14ac:dyDescent="0.25">
      <c r="A95" s="32" t="s">
        <v>102</v>
      </c>
      <c r="B95" s="17"/>
      <c r="C95" s="22"/>
      <c r="D95" s="22"/>
      <c r="E95" s="22"/>
      <c r="F95" s="17">
        <f>+[2]MER!I66</f>
        <v>0</v>
      </c>
      <c r="G95" s="22"/>
      <c r="H95" s="17"/>
      <c r="I95" s="16">
        <f t="shared" si="19"/>
        <v>0</v>
      </c>
      <c r="J95" s="22"/>
      <c r="K95" s="17">
        <f t="shared" si="20"/>
        <v>0</v>
      </c>
      <c r="L95" s="17">
        <f>+[2]MER!L66</f>
        <v>0</v>
      </c>
      <c r="M95" s="17">
        <f t="shared" si="21"/>
        <v>0</v>
      </c>
      <c r="N95" s="18">
        <v>0</v>
      </c>
    </row>
    <row r="96" spans="1:14" s="33" customFormat="1" hidden="1" outlineLevel="1" x14ac:dyDescent="0.25">
      <c r="A96" s="32" t="s">
        <v>103</v>
      </c>
      <c r="B96" s="17"/>
      <c r="C96" s="22"/>
      <c r="D96" s="22"/>
      <c r="E96" s="22"/>
      <c r="F96" s="17">
        <f>+[2]MER!I67</f>
        <v>2779600</v>
      </c>
      <c r="G96" s="22"/>
      <c r="H96" s="17"/>
      <c r="I96" s="16">
        <f t="shared" si="19"/>
        <v>2779600</v>
      </c>
      <c r="J96" s="22"/>
      <c r="K96" s="17">
        <f t="shared" si="20"/>
        <v>2779600</v>
      </c>
      <c r="L96" s="17">
        <f>+[2]MER!L67</f>
        <v>2779600.4838</v>
      </c>
      <c r="M96" s="17">
        <f t="shared" si="21"/>
        <v>0.48380000004544854</v>
      </c>
      <c r="N96" s="18">
        <f t="shared" si="22"/>
        <v>1.0000001740538207</v>
      </c>
    </row>
    <row r="97" spans="1:14" s="33" customFormat="1" hidden="1" outlineLevel="1" x14ac:dyDescent="0.25">
      <c r="A97" s="32" t="s">
        <v>104</v>
      </c>
      <c r="B97" s="17"/>
      <c r="C97" s="22"/>
      <c r="D97" s="22"/>
      <c r="E97" s="22"/>
      <c r="F97" s="17">
        <f>+[2]MER!I68</f>
        <v>0</v>
      </c>
      <c r="G97" s="22"/>
      <c r="H97" s="17"/>
      <c r="I97" s="16">
        <f t="shared" si="19"/>
        <v>0</v>
      </c>
      <c r="J97" s="22"/>
      <c r="K97" s="17">
        <f t="shared" si="20"/>
        <v>0</v>
      </c>
      <c r="L97" s="17">
        <f>+[2]MER!L68</f>
        <v>0</v>
      </c>
      <c r="M97" s="17">
        <f t="shared" si="21"/>
        <v>0</v>
      </c>
      <c r="N97" s="18">
        <v>0</v>
      </c>
    </row>
    <row r="98" spans="1:14" s="33" customFormat="1" collapsed="1" x14ac:dyDescent="0.25">
      <c r="A98" s="31" t="s">
        <v>105</v>
      </c>
      <c r="B98" s="17"/>
      <c r="C98" s="22"/>
      <c r="D98" s="22"/>
      <c r="E98" s="22"/>
      <c r="F98" s="22">
        <f>SUM(F99:F103)</f>
        <v>37250625</v>
      </c>
      <c r="G98" s="22"/>
      <c r="H98" s="22"/>
      <c r="I98" s="22">
        <f t="shared" si="19"/>
        <v>37250625</v>
      </c>
      <c r="J98" s="22"/>
      <c r="K98" s="22">
        <f t="shared" si="20"/>
        <v>37250625</v>
      </c>
      <c r="L98" s="22">
        <f>SUM(L99:L103)</f>
        <v>22741225</v>
      </c>
      <c r="M98" s="22">
        <f t="shared" si="21"/>
        <v>-14509400</v>
      </c>
      <c r="N98" s="15">
        <f t="shared" si="22"/>
        <v>0.61049244140198988</v>
      </c>
    </row>
    <row r="99" spans="1:14" s="33" customFormat="1" hidden="1" outlineLevel="1" x14ac:dyDescent="0.25">
      <c r="A99" s="32" t="s">
        <v>106</v>
      </c>
      <c r="B99" s="17"/>
      <c r="C99" s="22"/>
      <c r="D99" s="22"/>
      <c r="E99" s="22"/>
      <c r="F99" s="17">
        <f>+[2]MER!I70</f>
        <v>27250625</v>
      </c>
      <c r="G99" s="22"/>
      <c r="H99" s="17"/>
      <c r="I99" s="16">
        <f t="shared" si="19"/>
        <v>27250625</v>
      </c>
      <c r="J99" s="22"/>
      <c r="K99" s="17">
        <f t="shared" si="20"/>
        <v>27250625</v>
      </c>
      <c r="L99" s="17">
        <f>+[2]MER!L70</f>
        <v>22741225</v>
      </c>
      <c r="M99" s="17">
        <f t="shared" si="21"/>
        <v>-4509400</v>
      </c>
      <c r="N99" s="18">
        <f t="shared" si="22"/>
        <v>0.83452122657737204</v>
      </c>
    </row>
    <row r="100" spans="1:14" s="33" customFormat="1" hidden="1" outlineLevel="1" x14ac:dyDescent="0.25">
      <c r="A100" s="32" t="s">
        <v>107</v>
      </c>
      <c r="B100" s="17"/>
      <c r="C100" s="22"/>
      <c r="D100" s="22"/>
      <c r="E100" s="22"/>
      <c r="F100" s="17">
        <f>+[2]MER!I71</f>
        <v>0</v>
      </c>
      <c r="G100" s="22"/>
      <c r="H100" s="17"/>
      <c r="I100" s="16">
        <f t="shared" si="19"/>
        <v>0</v>
      </c>
      <c r="J100" s="22"/>
      <c r="K100" s="17">
        <f t="shared" si="20"/>
        <v>0</v>
      </c>
      <c r="L100" s="17">
        <f>+[2]MER!L71</f>
        <v>0</v>
      </c>
      <c r="M100" s="17">
        <f t="shared" si="21"/>
        <v>0</v>
      </c>
      <c r="N100" s="18">
        <v>0</v>
      </c>
    </row>
    <row r="101" spans="1:14" s="33" customFormat="1" hidden="1" outlineLevel="1" x14ac:dyDescent="0.25">
      <c r="A101" s="32" t="s">
        <v>108</v>
      </c>
      <c r="B101" s="17"/>
      <c r="C101" s="22"/>
      <c r="D101" s="22"/>
      <c r="E101" s="22"/>
      <c r="F101" s="17">
        <f>+[2]MER!I72</f>
        <v>5000000</v>
      </c>
      <c r="G101" s="22"/>
      <c r="H101" s="17"/>
      <c r="I101" s="16">
        <f t="shared" si="19"/>
        <v>5000000</v>
      </c>
      <c r="J101" s="22"/>
      <c r="K101" s="17">
        <f t="shared" si="20"/>
        <v>5000000</v>
      </c>
      <c r="L101" s="17">
        <f>+[2]MER!L72</f>
        <v>0</v>
      </c>
      <c r="M101" s="17">
        <f t="shared" si="21"/>
        <v>-5000000</v>
      </c>
      <c r="N101" s="18">
        <f t="shared" si="22"/>
        <v>0</v>
      </c>
    </row>
    <row r="102" spans="1:14" s="33" customFormat="1" hidden="1" outlineLevel="1" x14ac:dyDescent="0.25">
      <c r="A102" s="32" t="s">
        <v>109</v>
      </c>
      <c r="B102" s="17"/>
      <c r="C102" s="22"/>
      <c r="D102" s="22"/>
      <c r="E102" s="22"/>
      <c r="F102" s="17">
        <f>+[2]MER!I73</f>
        <v>0</v>
      </c>
      <c r="G102" s="22"/>
      <c r="H102" s="17"/>
      <c r="I102" s="16">
        <f t="shared" si="19"/>
        <v>0</v>
      </c>
      <c r="J102" s="22"/>
      <c r="K102" s="17">
        <f t="shared" si="20"/>
        <v>0</v>
      </c>
      <c r="L102" s="17">
        <f>+[2]MER!L73</f>
        <v>0</v>
      </c>
      <c r="M102" s="17">
        <f t="shared" si="21"/>
        <v>0</v>
      </c>
      <c r="N102" s="18">
        <v>0</v>
      </c>
    </row>
    <row r="103" spans="1:14" s="33" customFormat="1" hidden="1" outlineLevel="1" x14ac:dyDescent="0.25">
      <c r="A103" s="32" t="s">
        <v>110</v>
      </c>
      <c r="B103" s="17"/>
      <c r="C103" s="22"/>
      <c r="D103" s="22"/>
      <c r="E103" s="22"/>
      <c r="F103" s="17">
        <f>+[2]MER!I74</f>
        <v>5000000</v>
      </c>
      <c r="G103" s="22"/>
      <c r="H103" s="17"/>
      <c r="I103" s="16">
        <f t="shared" si="19"/>
        <v>5000000</v>
      </c>
      <c r="J103" s="22"/>
      <c r="K103" s="17">
        <f t="shared" si="20"/>
        <v>5000000</v>
      </c>
      <c r="L103" s="17">
        <f>+[2]MER!L74</f>
        <v>0</v>
      </c>
      <c r="M103" s="17">
        <f t="shared" si="21"/>
        <v>-5000000</v>
      </c>
      <c r="N103" s="18">
        <f t="shared" si="22"/>
        <v>0</v>
      </c>
    </row>
    <row r="104" spans="1:14" s="33" customFormat="1" collapsed="1" x14ac:dyDescent="0.25">
      <c r="A104" s="32"/>
      <c r="B104" s="17"/>
      <c r="C104" s="22"/>
      <c r="D104" s="22"/>
      <c r="E104" s="22"/>
      <c r="F104" s="17"/>
      <c r="G104" s="22"/>
      <c r="H104" s="17"/>
      <c r="I104" s="16"/>
      <c r="J104" s="22"/>
      <c r="K104" s="17"/>
      <c r="L104" s="17"/>
      <c r="M104" s="17"/>
      <c r="N104" s="18"/>
    </row>
    <row r="105" spans="1:14" s="33" customFormat="1" x14ac:dyDescent="0.25">
      <c r="A105" s="31" t="s">
        <v>111</v>
      </c>
      <c r="B105" s="22"/>
      <c r="C105" s="22"/>
      <c r="D105" s="22"/>
      <c r="E105" s="22"/>
      <c r="F105" s="22"/>
      <c r="G105" s="22">
        <f>+G106+G114+G116+G119</f>
        <v>4066000000</v>
      </c>
      <c r="H105" s="22"/>
      <c r="I105" s="13">
        <f t="shared" ref="I105:I120" si="23">SUM(B105:H105)</f>
        <v>4066000000</v>
      </c>
      <c r="J105" s="22"/>
      <c r="K105" s="22">
        <f t="shared" ref="K105:K120" si="24">SUM(I105:J105)</f>
        <v>4066000000</v>
      </c>
      <c r="L105" s="22">
        <f>+L106+L114+L116+L119</f>
        <v>3855000000</v>
      </c>
      <c r="M105" s="22">
        <f t="shared" ref="M105:M120" si="25">+L105-K105</f>
        <v>-211000000</v>
      </c>
      <c r="N105" s="15">
        <f t="shared" ref="N105:N120" si="26">+L105/K105</f>
        <v>0.94810624692572554</v>
      </c>
    </row>
    <row r="106" spans="1:14" s="33" customFormat="1" x14ac:dyDescent="0.25">
      <c r="A106" s="31" t="s">
        <v>112</v>
      </c>
      <c r="B106" s="22"/>
      <c r="C106" s="22"/>
      <c r="D106" s="22"/>
      <c r="E106" s="22"/>
      <c r="F106" s="22"/>
      <c r="G106" s="22">
        <f>SUM(G107:G113)</f>
        <v>3816000000</v>
      </c>
      <c r="H106" s="22"/>
      <c r="I106" s="13">
        <f t="shared" si="23"/>
        <v>3816000000</v>
      </c>
      <c r="J106" s="22"/>
      <c r="K106" s="22">
        <f t="shared" si="24"/>
        <v>3816000000</v>
      </c>
      <c r="L106" s="22">
        <f>SUM(L107:L113)</f>
        <v>3703000000</v>
      </c>
      <c r="M106" s="22">
        <f t="shared" si="25"/>
        <v>-113000000</v>
      </c>
      <c r="N106" s="15">
        <f t="shared" si="26"/>
        <v>0.97038784067085959</v>
      </c>
    </row>
    <row r="107" spans="1:14" s="33" customFormat="1" hidden="1" outlineLevel="1" x14ac:dyDescent="0.25">
      <c r="A107" s="32" t="s">
        <v>113</v>
      </c>
      <c r="B107" s="22"/>
      <c r="C107" s="22"/>
      <c r="D107" s="22"/>
      <c r="E107" s="17"/>
      <c r="F107" s="22"/>
      <c r="G107" s="17">
        <f>+[2]PPC!I43</f>
        <v>658000000</v>
      </c>
      <c r="H107" s="22"/>
      <c r="I107" s="16">
        <f t="shared" si="23"/>
        <v>658000000</v>
      </c>
      <c r="J107" s="22"/>
      <c r="K107" s="17">
        <f t="shared" si="24"/>
        <v>658000000</v>
      </c>
      <c r="L107" s="17">
        <f>+[2]PPC!L43</f>
        <v>658000000</v>
      </c>
      <c r="M107" s="17">
        <f t="shared" si="25"/>
        <v>0</v>
      </c>
      <c r="N107" s="18">
        <f t="shared" si="26"/>
        <v>1</v>
      </c>
    </row>
    <row r="108" spans="1:14" s="33" customFormat="1" hidden="1" outlineLevel="1" x14ac:dyDescent="0.25">
      <c r="A108" s="32" t="s">
        <v>114</v>
      </c>
      <c r="B108" s="22"/>
      <c r="C108" s="22"/>
      <c r="D108" s="22"/>
      <c r="E108" s="17"/>
      <c r="F108" s="22"/>
      <c r="G108" s="17">
        <f>+[2]PPC!I44</f>
        <v>700000000</v>
      </c>
      <c r="H108" s="22"/>
      <c r="I108" s="16">
        <f t="shared" si="23"/>
        <v>700000000</v>
      </c>
      <c r="J108" s="22"/>
      <c r="K108" s="17">
        <f t="shared" si="24"/>
        <v>700000000</v>
      </c>
      <c r="L108" s="17">
        <f>+[2]PPC!L44</f>
        <v>700000000</v>
      </c>
      <c r="M108" s="17">
        <f t="shared" si="25"/>
        <v>0</v>
      </c>
      <c r="N108" s="18">
        <f t="shared" si="26"/>
        <v>1</v>
      </c>
    </row>
    <row r="109" spans="1:14" s="33" customFormat="1" hidden="1" outlineLevel="1" x14ac:dyDescent="0.25">
      <c r="A109" s="32" t="s">
        <v>115</v>
      </c>
      <c r="B109" s="22"/>
      <c r="C109" s="22"/>
      <c r="D109" s="22"/>
      <c r="E109" s="17"/>
      <c r="F109" s="22"/>
      <c r="G109" s="17">
        <f>+[2]PPC!I45</f>
        <v>140000000</v>
      </c>
      <c r="H109" s="22"/>
      <c r="I109" s="16">
        <f t="shared" si="23"/>
        <v>140000000</v>
      </c>
      <c r="J109" s="22"/>
      <c r="K109" s="17">
        <f t="shared" si="24"/>
        <v>140000000</v>
      </c>
      <c r="L109" s="17">
        <f>+[2]PPC!L45</f>
        <v>140000000</v>
      </c>
      <c r="M109" s="17">
        <f t="shared" si="25"/>
        <v>0</v>
      </c>
      <c r="N109" s="18">
        <f t="shared" si="26"/>
        <v>1</v>
      </c>
    </row>
    <row r="110" spans="1:14" s="33" customFormat="1" hidden="1" outlineLevel="1" x14ac:dyDescent="0.25">
      <c r="A110" s="32" t="s">
        <v>116</v>
      </c>
      <c r="B110" s="22"/>
      <c r="C110" s="22"/>
      <c r="D110" s="22"/>
      <c r="E110" s="17"/>
      <c r="F110" s="22"/>
      <c r="G110" s="17">
        <f>+[2]PPC!I46</f>
        <v>83000000</v>
      </c>
      <c r="H110" s="22"/>
      <c r="I110" s="16">
        <f t="shared" si="23"/>
        <v>83000000</v>
      </c>
      <c r="J110" s="22"/>
      <c r="K110" s="17">
        <f t="shared" si="24"/>
        <v>83000000</v>
      </c>
      <c r="L110" s="17">
        <f>+[2]PPC!L46</f>
        <v>70000000</v>
      </c>
      <c r="M110" s="17">
        <f t="shared" si="25"/>
        <v>-13000000</v>
      </c>
      <c r="N110" s="18">
        <f t="shared" si="26"/>
        <v>0.84337349397590367</v>
      </c>
    </row>
    <row r="111" spans="1:14" s="33" customFormat="1" hidden="1" outlineLevel="1" x14ac:dyDescent="0.25">
      <c r="A111" s="32" t="s">
        <v>117</v>
      </c>
      <c r="B111" s="22"/>
      <c r="C111" s="22"/>
      <c r="D111" s="22"/>
      <c r="E111" s="17"/>
      <c r="F111" s="22"/>
      <c r="G111" s="17">
        <f>+[2]PPC!I47</f>
        <v>125000000</v>
      </c>
      <c r="H111" s="22"/>
      <c r="I111" s="16">
        <f t="shared" si="23"/>
        <v>125000000</v>
      </c>
      <c r="J111" s="22"/>
      <c r="K111" s="17">
        <f t="shared" si="24"/>
        <v>125000000</v>
      </c>
      <c r="L111" s="17">
        <f>+[2]PPC!L47</f>
        <v>125000000</v>
      </c>
      <c r="M111" s="17">
        <f t="shared" si="25"/>
        <v>0</v>
      </c>
      <c r="N111" s="18">
        <f t="shared" si="26"/>
        <v>1</v>
      </c>
    </row>
    <row r="112" spans="1:14" s="33" customFormat="1" hidden="1" outlineLevel="1" x14ac:dyDescent="0.25">
      <c r="A112" s="32" t="s">
        <v>118</v>
      </c>
      <c r="B112" s="22"/>
      <c r="C112" s="22"/>
      <c r="D112" s="22"/>
      <c r="E112" s="17"/>
      <c r="F112" s="22"/>
      <c r="G112" s="17">
        <f>+[2]PPC!I48</f>
        <v>2100000000</v>
      </c>
      <c r="H112" s="22"/>
      <c r="I112" s="16">
        <f t="shared" si="23"/>
        <v>2100000000</v>
      </c>
      <c r="J112" s="22"/>
      <c r="K112" s="17">
        <f t="shared" si="24"/>
        <v>2100000000</v>
      </c>
      <c r="L112" s="17">
        <f>+[2]PPC!L48</f>
        <v>2000000000</v>
      </c>
      <c r="M112" s="17">
        <f t="shared" si="25"/>
        <v>-100000000</v>
      </c>
      <c r="N112" s="18">
        <f t="shared" si="26"/>
        <v>0.95238095238095233</v>
      </c>
    </row>
    <row r="113" spans="1:14" s="33" customFormat="1" hidden="1" outlineLevel="1" x14ac:dyDescent="0.25">
      <c r="A113" s="32" t="s">
        <v>119</v>
      </c>
      <c r="B113" s="22"/>
      <c r="C113" s="22"/>
      <c r="D113" s="22"/>
      <c r="E113" s="17"/>
      <c r="F113" s="22"/>
      <c r="G113" s="17">
        <f>+[2]PPC!I49</f>
        <v>10000000</v>
      </c>
      <c r="H113" s="22"/>
      <c r="I113" s="16">
        <f t="shared" si="23"/>
        <v>10000000</v>
      </c>
      <c r="J113" s="22"/>
      <c r="K113" s="17">
        <f t="shared" si="24"/>
        <v>10000000</v>
      </c>
      <c r="L113" s="17">
        <f>+[2]PPC!L49</f>
        <v>10000000</v>
      </c>
      <c r="M113" s="17">
        <f t="shared" si="25"/>
        <v>0</v>
      </c>
      <c r="N113" s="18">
        <f t="shared" si="26"/>
        <v>1</v>
      </c>
    </row>
    <row r="114" spans="1:14" s="33" customFormat="1" collapsed="1" x14ac:dyDescent="0.25">
      <c r="A114" s="31" t="s">
        <v>120</v>
      </c>
      <c r="B114" s="22"/>
      <c r="C114" s="22"/>
      <c r="D114" s="22"/>
      <c r="E114" s="22"/>
      <c r="F114" s="22"/>
      <c r="G114" s="22">
        <f>+G115</f>
        <v>120000000</v>
      </c>
      <c r="H114" s="22"/>
      <c r="I114" s="13">
        <f t="shared" si="23"/>
        <v>120000000</v>
      </c>
      <c r="J114" s="22"/>
      <c r="K114" s="22">
        <f t="shared" si="24"/>
        <v>120000000</v>
      </c>
      <c r="L114" s="22">
        <f>+L115</f>
        <v>120000000</v>
      </c>
      <c r="M114" s="22">
        <f t="shared" si="25"/>
        <v>0</v>
      </c>
      <c r="N114" s="15">
        <f t="shared" si="26"/>
        <v>1</v>
      </c>
    </row>
    <row r="115" spans="1:14" s="33" customFormat="1" hidden="1" outlineLevel="1" x14ac:dyDescent="0.25">
      <c r="A115" s="32" t="s">
        <v>121</v>
      </c>
      <c r="B115" s="22"/>
      <c r="C115" s="22"/>
      <c r="D115" s="22"/>
      <c r="E115" s="17"/>
      <c r="F115" s="22"/>
      <c r="G115" s="17">
        <f>+[2]PPC!I51</f>
        <v>120000000</v>
      </c>
      <c r="H115" s="22"/>
      <c r="I115" s="16">
        <f t="shared" si="23"/>
        <v>120000000</v>
      </c>
      <c r="J115" s="22"/>
      <c r="K115" s="17">
        <f t="shared" si="24"/>
        <v>120000000</v>
      </c>
      <c r="L115" s="17">
        <f>+[2]PPC!L51</f>
        <v>120000000</v>
      </c>
      <c r="M115" s="17">
        <f t="shared" si="25"/>
        <v>0</v>
      </c>
      <c r="N115" s="18">
        <f t="shared" si="26"/>
        <v>1</v>
      </c>
    </row>
    <row r="116" spans="1:14" s="33" customFormat="1" collapsed="1" x14ac:dyDescent="0.25">
      <c r="A116" s="31" t="s">
        <v>122</v>
      </c>
      <c r="B116" s="22"/>
      <c r="C116" s="22"/>
      <c r="D116" s="22"/>
      <c r="E116" s="22"/>
      <c r="F116" s="22"/>
      <c r="G116" s="22">
        <f>SUM(G117:G118)</f>
        <v>102000000</v>
      </c>
      <c r="H116" s="22"/>
      <c r="I116" s="13">
        <f t="shared" si="23"/>
        <v>102000000</v>
      </c>
      <c r="J116" s="22"/>
      <c r="K116" s="22">
        <f t="shared" si="24"/>
        <v>102000000</v>
      </c>
      <c r="L116" s="22">
        <f>SUM(L117:L118)</f>
        <v>4000000</v>
      </c>
      <c r="M116" s="22">
        <f t="shared" si="25"/>
        <v>-98000000</v>
      </c>
      <c r="N116" s="15">
        <f t="shared" si="26"/>
        <v>3.9215686274509803E-2</v>
      </c>
    </row>
    <row r="117" spans="1:14" s="33" customFormat="1" hidden="1" outlineLevel="1" x14ac:dyDescent="0.25">
      <c r="A117" s="32" t="s">
        <v>123</v>
      </c>
      <c r="B117" s="22"/>
      <c r="C117" s="22"/>
      <c r="D117" s="22"/>
      <c r="E117" s="17"/>
      <c r="F117" s="22"/>
      <c r="G117" s="17">
        <f>+[2]PPC!I53</f>
        <v>80000000</v>
      </c>
      <c r="H117" s="22"/>
      <c r="I117" s="16">
        <f t="shared" si="23"/>
        <v>80000000</v>
      </c>
      <c r="J117" s="22"/>
      <c r="K117" s="17">
        <f t="shared" si="24"/>
        <v>80000000</v>
      </c>
      <c r="L117" s="17">
        <f>+[2]PPC!L53</f>
        <v>0</v>
      </c>
      <c r="M117" s="17">
        <f t="shared" si="25"/>
        <v>-80000000</v>
      </c>
      <c r="N117" s="18">
        <f t="shared" si="26"/>
        <v>0</v>
      </c>
    </row>
    <row r="118" spans="1:14" s="33" customFormat="1" hidden="1" outlineLevel="1" x14ac:dyDescent="0.25">
      <c r="A118" s="32" t="s">
        <v>124</v>
      </c>
      <c r="B118" s="22"/>
      <c r="C118" s="22"/>
      <c r="D118" s="22"/>
      <c r="E118" s="17"/>
      <c r="F118" s="22"/>
      <c r="G118" s="17">
        <f>+[2]PPC!I54</f>
        <v>22000000</v>
      </c>
      <c r="H118" s="22"/>
      <c r="I118" s="16">
        <f t="shared" si="23"/>
        <v>22000000</v>
      </c>
      <c r="J118" s="22"/>
      <c r="K118" s="17">
        <f t="shared" si="24"/>
        <v>22000000</v>
      </c>
      <c r="L118" s="17">
        <f>+[2]PPC!L54</f>
        <v>4000000</v>
      </c>
      <c r="M118" s="17">
        <f t="shared" si="25"/>
        <v>-18000000</v>
      </c>
      <c r="N118" s="18">
        <f t="shared" si="26"/>
        <v>0.18181818181818182</v>
      </c>
    </row>
    <row r="119" spans="1:14" s="33" customFormat="1" collapsed="1" x14ac:dyDescent="0.25">
      <c r="A119" s="31" t="s">
        <v>125</v>
      </c>
      <c r="B119" s="22"/>
      <c r="C119" s="22"/>
      <c r="D119" s="22"/>
      <c r="E119" s="22"/>
      <c r="F119" s="22"/>
      <c r="G119" s="22">
        <f>+G120</f>
        <v>28000000</v>
      </c>
      <c r="H119" s="22"/>
      <c r="I119" s="13">
        <f t="shared" si="23"/>
        <v>28000000</v>
      </c>
      <c r="J119" s="22"/>
      <c r="K119" s="22">
        <f t="shared" si="24"/>
        <v>28000000</v>
      </c>
      <c r="L119" s="22">
        <f>+L120</f>
        <v>28000000</v>
      </c>
      <c r="M119" s="22">
        <f t="shared" si="25"/>
        <v>0</v>
      </c>
      <c r="N119" s="15">
        <f t="shared" si="26"/>
        <v>1</v>
      </c>
    </row>
    <row r="120" spans="1:14" s="33" customFormat="1" hidden="1" outlineLevel="1" x14ac:dyDescent="0.25">
      <c r="A120" s="32" t="s">
        <v>126</v>
      </c>
      <c r="B120" s="22"/>
      <c r="C120" s="22"/>
      <c r="D120" s="22"/>
      <c r="E120" s="17"/>
      <c r="F120" s="22"/>
      <c r="G120" s="17">
        <f>+[2]PPC!I56</f>
        <v>28000000</v>
      </c>
      <c r="H120" s="22"/>
      <c r="I120" s="16">
        <f t="shared" si="23"/>
        <v>28000000</v>
      </c>
      <c r="J120" s="22"/>
      <c r="K120" s="17">
        <f t="shared" si="24"/>
        <v>28000000</v>
      </c>
      <c r="L120" s="17">
        <f>+[2]PPC!L56</f>
        <v>28000000</v>
      </c>
      <c r="M120" s="17">
        <f t="shared" si="25"/>
        <v>0</v>
      </c>
      <c r="N120" s="18">
        <f t="shared" si="26"/>
        <v>1</v>
      </c>
    </row>
    <row r="121" spans="1:14" s="33" customFormat="1" collapsed="1" x14ac:dyDescent="0.25">
      <c r="A121" s="32"/>
      <c r="B121" s="22"/>
      <c r="C121" s="22"/>
      <c r="D121" s="22"/>
      <c r="E121" s="17"/>
      <c r="F121" s="22"/>
      <c r="G121" s="17"/>
      <c r="H121" s="22"/>
      <c r="I121" s="16"/>
      <c r="J121" s="22"/>
      <c r="K121" s="17"/>
      <c r="L121" s="17"/>
      <c r="M121" s="17"/>
      <c r="N121" s="18"/>
    </row>
    <row r="122" spans="1:14" s="39" customFormat="1" x14ac:dyDescent="0.25">
      <c r="A122" s="31" t="s">
        <v>127</v>
      </c>
      <c r="B122" s="37"/>
      <c r="C122" s="22">
        <f>+C123+C131</f>
        <v>733075027</v>
      </c>
      <c r="D122" s="37"/>
      <c r="E122" s="38"/>
      <c r="F122" s="37"/>
      <c r="G122" s="38"/>
      <c r="H122" s="37"/>
      <c r="I122" s="22">
        <f t="shared" ref="I122:I135" si="27">SUM(B122:H122)</f>
        <v>733075027</v>
      </c>
      <c r="J122" s="37"/>
      <c r="K122" s="22">
        <f t="shared" ref="K122:K135" si="28">SUM(I122:J122)</f>
        <v>733075027</v>
      </c>
      <c r="L122" s="22">
        <f>+L123+L131</f>
        <v>691672602</v>
      </c>
      <c r="M122" s="22">
        <f t="shared" ref="M122:M135" si="29">+L122-K122</f>
        <v>-41402425</v>
      </c>
      <c r="N122" s="15">
        <f t="shared" ref="N122:N173" si="30">+L122/K122</f>
        <v>0.94352225423715053</v>
      </c>
    </row>
    <row r="123" spans="1:14" s="33" customFormat="1" x14ac:dyDescent="0.25">
      <c r="A123" s="31" t="s">
        <v>128</v>
      </c>
      <c r="B123" s="37"/>
      <c r="C123" s="22">
        <f>SUM(C124:C128)</f>
        <v>379575027</v>
      </c>
      <c r="D123" s="22"/>
      <c r="E123" s="22"/>
      <c r="F123" s="22"/>
      <c r="G123" s="22"/>
      <c r="H123" s="22"/>
      <c r="I123" s="22">
        <f t="shared" si="27"/>
        <v>379575027</v>
      </c>
      <c r="J123" s="22"/>
      <c r="K123" s="22">
        <f t="shared" si="28"/>
        <v>379575027</v>
      </c>
      <c r="L123" s="22">
        <f>SUM(L124:L127)</f>
        <v>353920750</v>
      </c>
      <c r="M123" s="22">
        <f t="shared" si="29"/>
        <v>-25654277</v>
      </c>
      <c r="N123" s="15">
        <f t="shared" si="30"/>
        <v>0.93241315899320221</v>
      </c>
    </row>
    <row r="124" spans="1:14" s="33" customFormat="1" hidden="1" outlineLevel="1" x14ac:dyDescent="0.25">
      <c r="A124" s="32" t="s">
        <v>129</v>
      </c>
      <c r="B124" s="37"/>
      <c r="C124" s="17">
        <f>+[1]TEC!I38</f>
        <v>80493444</v>
      </c>
      <c r="D124" s="22"/>
      <c r="E124" s="22"/>
      <c r="F124" s="22"/>
      <c r="G124" s="22"/>
      <c r="H124" s="22"/>
      <c r="I124" s="16">
        <f t="shared" si="27"/>
        <v>80493444</v>
      </c>
      <c r="J124" s="22"/>
      <c r="K124" s="17">
        <f t="shared" si="28"/>
        <v>80493444</v>
      </c>
      <c r="L124" s="17">
        <f>+[2]TEC!L38</f>
        <v>80115650</v>
      </c>
      <c r="M124" s="17">
        <f t="shared" si="29"/>
        <v>-377794</v>
      </c>
      <c r="N124" s="18">
        <f t="shared" si="30"/>
        <v>0.99530652459099656</v>
      </c>
    </row>
    <row r="125" spans="1:14" s="33" customFormat="1" hidden="1" outlineLevel="1" x14ac:dyDescent="0.25">
      <c r="A125" s="32" t="s">
        <v>130</v>
      </c>
      <c r="B125" s="37"/>
      <c r="C125" s="17">
        <f>+[1]TEC!I39</f>
        <v>272844465</v>
      </c>
      <c r="D125" s="22"/>
      <c r="E125" s="22"/>
      <c r="F125" s="22"/>
      <c r="G125" s="22"/>
      <c r="H125" s="22"/>
      <c r="I125" s="16">
        <f t="shared" si="27"/>
        <v>272844465</v>
      </c>
      <c r="J125" s="22"/>
      <c r="K125" s="17">
        <f t="shared" si="28"/>
        <v>272844465</v>
      </c>
      <c r="L125" s="17">
        <f>+[2]TEC!L39</f>
        <v>248646800</v>
      </c>
      <c r="M125" s="17">
        <f t="shared" si="29"/>
        <v>-24197665</v>
      </c>
      <c r="N125" s="18">
        <f t="shared" si="30"/>
        <v>0.91131333743567056</v>
      </c>
    </row>
    <row r="126" spans="1:14" s="33" customFormat="1" hidden="1" outlineLevel="1" x14ac:dyDescent="0.25">
      <c r="A126" s="32" t="s">
        <v>131</v>
      </c>
      <c r="B126" s="37"/>
      <c r="C126" s="17">
        <f>+[1]TEC!I40</f>
        <v>26237118</v>
      </c>
      <c r="D126" s="22"/>
      <c r="E126" s="22"/>
      <c r="F126" s="22"/>
      <c r="G126" s="22"/>
      <c r="H126" s="22"/>
      <c r="I126" s="16">
        <f t="shared" si="27"/>
        <v>26237118</v>
      </c>
      <c r="J126" s="22"/>
      <c r="K126" s="17">
        <f t="shared" si="28"/>
        <v>26237118</v>
      </c>
      <c r="L126" s="17">
        <f>+[2]TEC!L40</f>
        <v>25158300</v>
      </c>
      <c r="M126" s="17">
        <f t="shared" si="29"/>
        <v>-1078818</v>
      </c>
      <c r="N126" s="18">
        <f t="shared" si="30"/>
        <v>0.95888199306036581</v>
      </c>
    </row>
    <row r="127" spans="1:14" s="33" customFormat="1" hidden="1" outlineLevel="1" x14ac:dyDescent="0.25">
      <c r="A127" s="32" t="s">
        <v>132</v>
      </c>
      <c r="B127" s="37"/>
      <c r="C127" s="17">
        <f>+[1]TEC!I41</f>
        <v>0</v>
      </c>
      <c r="D127" s="22"/>
      <c r="E127" s="22"/>
      <c r="F127" s="22"/>
      <c r="G127" s="22"/>
      <c r="H127" s="22"/>
      <c r="I127" s="16">
        <f t="shared" si="27"/>
        <v>0</v>
      </c>
      <c r="J127" s="22"/>
      <c r="K127" s="17">
        <f t="shared" si="28"/>
        <v>0</v>
      </c>
      <c r="L127" s="17"/>
      <c r="M127" s="17">
        <f t="shared" si="29"/>
        <v>0</v>
      </c>
      <c r="N127" s="18">
        <v>0</v>
      </c>
    </row>
    <row r="128" spans="1:14" s="33" customFormat="1" hidden="1" outlineLevel="1" x14ac:dyDescent="0.25">
      <c r="A128" s="32" t="s">
        <v>133</v>
      </c>
      <c r="B128" s="37"/>
      <c r="C128" s="17">
        <f>+C129+C130</f>
        <v>0</v>
      </c>
      <c r="D128" s="22"/>
      <c r="E128" s="22"/>
      <c r="F128" s="22"/>
      <c r="G128" s="22"/>
      <c r="H128" s="22"/>
      <c r="I128" s="16">
        <f t="shared" si="27"/>
        <v>0</v>
      </c>
      <c r="J128" s="22"/>
      <c r="K128" s="17">
        <f t="shared" si="28"/>
        <v>0</v>
      </c>
      <c r="L128" s="17"/>
      <c r="M128" s="17">
        <f t="shared" si="29"/>
        <v>0</v>
      </c>
      <c r="N128" s="18">
        <v>0</v>
      </c>
    </row>
    <row r="129" spans="1:14" s="33" customFormat="1" hidden="1" outlineLevel="2" x14ac:dyDescent="0.25">
      <c r="A129" s="32" t="s">
        <v>134</v>
      </c>
      <c r="B129" s="37"/>
      <c r="C129" s="17">
        <v>0</v>
      </c>
      <c r="D129" s="22"/>
      <c r="E129" s="22"/>
      <c r="F129" s="22"/>
      <c r="G129" s="22"/>
      <c r="H129" s="22"/>
      <c r="I129" s="16">
        <f t="shared" si="27"/>
        <v>0</v>
      </c>
      <c r="J129" s="22"/>
      <c r="K129" s="17">
        <f t="shared" si="28"/>
        <v>0</v>
      </c>
      <c r="L129" s="17"/>
      <c r="M129" s="17">
        <f t="shared" si="29"/>
        <v>0</v>
      </c>
      <c r="N129" s="18">
        <v>0</v>
      </c>
    </row>
    <row r="130" spans="1:14" s="33" customFormat="1" hidden="1" outlineLevel="2" x14ac:dyDescent="0.25">
      <c r="A130" s="32" t="s">
        <v>135</v>
      </c>
      <c r="B130" s="22"/>
      <c r="C130" s="17">
        <v>0</v>
      </c>
      <c r="D130" s="22"/>
      <c r="E130" s="22"/>
      <c r="F130" s="22"/>
      <c r="G130" s="22"/>
      <c r="H130" s="22"/>
      <c r="I130" s="16">
        <f t="shared" si="27"/>
        <v>0</v>
      </c>
      <c r="J130" s="22"/>
      <c r="K130" s="17">
        <f t="shared" si="28"/>
        <v>0</v>
      </c>
      <c r="L130" s="17"/>
      <c r="M130" s="17">
        <f t="shared" si="29"/>
        <v>0</v>
      </c>
      <c r="N130" s="18">
        <v>0</v>
      </c>
    </row>
    <row r="131" spans="1:14" s="33" customFormat="1" ht="33" customHeight="1" collapsed="1" x14ac:dyDescent="0.25">
      <c r="A131" s="40" t="s">
        <v>136</v>
      </c>
      <c r="B131" s="37"/>
      <c r="C131" s="22">
        <f>SUM(C132:C135)</f>
        <v>353500000</v>
      </c>
      <c r="D131" s="22"/>
      <c r="E131" s="22"/>
      <c r="F131" s="22"/>
      <c r="G131" s="22"/>
      <c r="H131" s="22"/>
      <c r="I131" s="22">
        <f t="shared" si="27"/>
        <v>353500000</v>
      </c>
      <c r="J131" s="22"/>
      <c r="K131" s="22">
        <f t="shared" si="28"/>
        <v>353500000</v>
      </c>
      <c r="L131" s="22">
        <f>SUM(L132:L135)</f>
        <v>337751852</v>
      </c>
      <c r="M131" s="22">
        <f t="shared" si="29"/>
        <v>-15748148</v>
      </c>
      <c r="N131" s="15">
        <f t="shared" si="30"/>
        <v>0.95545078359264501</v>
      </c>
    </row>
    <row r="132" spans="1:14" s="33" customFormat="1" hidden="1" outlineLevel="1" x14ac:dyDescent="0.25">
      <c r="A132" s="32" t="s">
        <v>137</v>
      </c>
      <c r="B132" s="37"/>
      <c r="C132" s="17">
        <f>+[2]TEC!I47</f>
        <v>56000000</v>
      </c>
      <c r="D132" s="22"/>
      <c r="E132" s="22"/>
      <c r="F132" s="22"/>
      <c r="G132" s="22"/>
      <c r="H132" s="22"/>
      <c r="I132" s="16">
        <f t="shared" si="27"/>
        <v>56000000</v>
      </c>
      <c r="J132" s="22"/>
      <c r="K132" s="17">
        <f t="shared" si="28"/>
        <v>56000000</v>
      </c>
      <c r="L132" s="17">
        <f>+[2]TEC!L47</f>
        <v>56000000</v>
      </c>
      <c r="M132" s="17">
        <f t="shared" si="29"/>
        <v>0</v>
      </c>
      <c r="N132" s="18">
        <f t="shared" si="30"/>
        <v>1</v>
      </c>
    </row>
    <row r="133" spans="1:14" s="33" customFormat="1" hidden="1" outlineLevel="1" x14ac:dyDescent="0.25">
      <c r="A133" s="32" t="s">
        <v>138</v>
      </c>
      <c r="B133" s="37"/>
      <c r="C133" s="17">
        <f>+[2]TEC!I48</f>
        <v>254000000</v>
      </c>
      <c r="D133" s="22"/>
      <c r="E133" s="22"/>
      <c r="F133" s="22"/>
      <c r="G133" s="22"/>
      <c r="H133" s="22"/>
      <c r="I133" s="16">
        <f t="shared" si="27"/>
        <v>254000000</v>
      </c>
      <c r="J133" s="22"/>
      <c r="K133" s="17">
        <f t="shared" si="28"/>
        <v>254000000</v>
      </c>
      <c r="L133" s="17">
        <f>+[2]TEC!L48</f>
        <v>240244940</v>
      </c>
      <c r="M133" s="17">
        <f t="shared" si="29"/>
        <v>-13755060</v>
      </c>
      <c r="N133" s="18">
        <f t="shared" si="30"/>
        <v>0.94584622047244094</v>
      </c>
    </row>
    <row r="134" spans="1:14" s="33" customFormat="1" hidden="1" outlineLevel="1" x14ac:dyDescent="0.25">
      <c r="A134" s="32" t="s">
        <v>139</v>
      </c>
      <c r="B134" s="37"/>
      <c r="C134" s="17">
        <f>+[2]TEC!I49</f>
        <v>23500000</v>
      </c>
      <c r="D134" s="22"/>
      <c r="E134" s="22"/>
      <c r="F134" s="22"/>
      <c r="G134" s="22"/>
      <c r="H134" s="22"/>
      <c r="I134" s="16">
        <f t="shared" si="27"/>
        <v>23500000</v>
      </c>
      <c r="J134" s="22"/>
      <c r="K134" s="17">
        <f t="shared" si="28"/>
        <v>23500000</v>
      </c>
      <c r="L134" s="17">
        <f>+[2]TEC!L49</f>
        <v>22444377</v>
      </c>
      <c r="M134" s="17">
        <f t="shared" si="29"/>
        <v>-1055623</v>
      </c>
      <c r="N134" s="18">
        <f t="shared" si="30"/>
        <v>0.95507987234042557</v>
      </c>
    </row>
    <row r="135" spans="1:14" s="33" customFormat="1" hidden="1" outlineLevel="1" x14ac:dyDescent="0.25">
      <c r="A135" s="32" t="s">
        <v>140</v>
      </c>
      <c r="B135" s="37"/>
      <c r="C135" s="17">
        <f>+[2]TEC!I50</f>
        <v>20000000</v>
      </c>
      <c r="D135" s="22"/>
      <c r="E135" s="22"/>
      <c r="F135" s="22"/>
      <c r="G135" s="22"/>
      <c r="H135" s="22"/>
      <c r="I135" s="16">
        <f t="shared" si="27"/>
        <v>20000000</v>
      </c>
      <c r="J135" s="22"/>
      <c r="K135" s="17">
        <f t="shared" si="28"/>
        <v>20000000</v>
      </c>
      <c r="L135" s="17">
        <f>+[2]TEC!L50</f>
        <v>19062535</v>
      </c>
      <c r="M135" s="17">
        <f t="shared" si="29"/>
        <v>-937465</v>
      </c>
      <c r="N135" s="18">
        <f t="shared" si="30"/>
        <v>0.95312675000000002</v>
      </c>
    </row>
    <row r="136" spans="1:14" s="33" customFormat="1" collapsed="1" x14ac:dyDescent="0.25">
      <c r="A136" s="32"/>
      <c r="B136" s="37"/>
      <c r="C136" s="22"/>
      <c r="D136" s="22"/>
      <c r="E136" s="22"/>
      <c r="F136" s="22"/>
      <c r="G136" s="22"/>
      <c r="H136" s="22"/>
      <c r="I136" s="16"/>
      <c r="J136" s="22"/>
      <c r="K136" s="17"/>
      <c r="L136" s="17"/>
      <c r="M136" s="17"/>
      <c r="N136" s="18">
        <v>0</v>
      </c>
    </row>
    <row r="137" spans="1:14" s="33" customFormat="1" x14ac:dyDescent="0.25">
      <c r="A137" s="31" t="s">
        <v>141</v>
      </c>
      <c r="B137" s="37"/>
      <c r="C137" s="22"/>
      <c r="D137" s="22">
        <f>+D138+D142+D163</f>
        <v>450599987</v>
      </c>
      <c r="E137" s="22"/>
      <c r="F137" s="22"/>
      <c r="G137" s="22"/>
      <c r="H137" s="22"/>
      <c r="I137" s="13">
        <f t="shared" ref="I137:I173" si="31">SUM(B137:H137)</f>
        <v>450599987</v>
      </c>
      <c r="J137" s="22"/>
      <c r="K137" s="22">
        <f t="shared" ref="K137:K173" si="32">SUM(I137:J137)</f>
        <v>450599987</v>
      </c>
      <c r="L137" s="22">
        <f>+L138+L142+L163</f>
        <v>379013204</v>
      </c>
      <c r="M137" s="22">
        <f t="shared" ref="M137:M173" si="33">+L137-K137</f>
        <v>-71586783</v>
      </c>
      <c r="N137" s="15">
        <f t="shared" si="30"/>
        <v>0.84113008196780081</v>
      </c>
    </row>
    <row r="138" spans="1:14" s="33" customFormat="1" x14ac:dyDescent="0.25">
      <c r="A138" s="31" t="s">
        <v>142</v>
      </c>
      <c r="B138" s="22"/>
      <c r="C138" s="22"/>
      <c r="D138" s="22">
        <f>SUM(D139:D141)</f>
        <v>116000000</v>
      </c>
      <c r="E138" s="22"/>
      <c r="F138" s="22"/>
      <c r="G138" s="22"/>
      <c r="H138" s="22"/>
      <c r="I138" s="13">
        <f t="shared" si="31"/>
        <v>116000000</v>
      </c>
      <c r="J138" s="22"/>
      <c r="K138" s="22">
        <f t="shared" si="32"/>
        <v>116000000</v>
      </c>
      <c r="L138" s="22">
        <f>SUM(L139:L141)</f>
        <v>116000000</v>
      </c>
      <c r="M138" s="22">
        <f t="shared" si="33"/>
        <v>0</v>
      </c>
      <c r="N138" s="15">
        <f t="shared" si="30"/>
        <v>1</v>
      </c>
    </row>
    <row r="139" spans="1:14" s="33" customFormat="1" hidden="1" outlineLevel="1" x14ac:dyDescent="0.25">
      <c r="A139" s="32" t="s">
        <v>143</v>
      </c>
      <c r="B139" s="22"/>
      <c r="C139" s="22"/>
      <c r="D139" s="17">
        <f>+[2]TRANSF!I38</f>
        <v>90000000</v>
      </c>
      <c r="E139" s="22"/>
      <c r="F139" s="22"/>
      <c r="G139" s="22"/>
      <c r="H139" s="22"/>
      <c r="I139" s="16">
        <f t="shared" si="31"/>
        <v>90000000</v>
      </c>
      <c r="J139" s="22"/>
      <c r="K139" s="17">
        <f t="shared" si="32"/>
        <v>90000000</v>
      </c>
      <c r="L139" s="17">
        <f>+[2]TRANSF!L38</f>
        <v>90000000</v>
      </c>
      <c r="M139" s="17">
        <f t="shared" si="33"/>
        <v>0</v>
      </c>
      <c r="N139" s="18">
        <f t="shared" si="30"/>
        <v>1</v>
      </c>
    </row>
    <row r="140" spans="1:14" s="33" customFormat="1" hidden="1" outlineLevel="1" x14ac:dyDescent="0.25">
      <c r="A140" s="32" t="s">
        <v>94</v>
      </c>
      <c r="B140" s="22"/>
      <c r="C140" s="22"/>
      <c r="D140" s="17">
        <f>+[2]TRANSF!I39</f>
        <v>26000000</v>
      </c>
      <c r="E140" s="22"/>
      <c r="F140" s="22"/>
      <c r="G140" s="22"/>
      <c r="H140" s="22"/>
      <c r="I140" s="16">
        <f t="shared" si="31"/>
        <v>26000000</v>
      </c>
      <c r="J140" s="22"/>
      <c r="K140" s="17">
        <f t="shared" si="32"/>
        <v>26000000</v>
      </c>
      <c r="L140" s="17">
        <f>+[2]TRANSF!L39</f>
        <v>26000000</v>
      </c>
      <c r="M140" s="17">
        <f t="shared" si="33"/>
        <v>0</v>
      </c>
      <c r="N140" s="18">
        <f t="shared" si="30"/>
        <v>1</v>
      </c>
    </row>
    <row r="141" spans="1:14" s="33" customFormat="1" hidden="1" outlineLevel="1" x14ac:dyDescent="0.25">
      <c r="A141" s="32" t="s">
        <v>144</v>
      </c>
      <c r="B141" s="22"/>
      <c r="C141" s="22"/>
      <c r="D141" s="17">
        <f>+[2]TRANSF!I40</f>
        <v>0</v>
      </c>
      <c r="E141" s="22"/>
      <c r="F141" s="22"/>
      <c r="G141" s="22"/>
      <c r="H141" s="22"/>
      <c r="I141" s="16">
        <f t="shared" si="31"/>
        <v>0</v>
      </c>
      <c r="J141" s="22"/>
      <c r="K141" s="17">
        <f t="shared" si="32"/>
        <v>0</v>
      </c>
      <c r="L141" s="17">
        <f>+[2]TRANSF!L40</f>
        <v>0</v>
      </c>
      <c r="M141" s="17">
        <f t="shared" si="33"/>
        <v>0</v>
      </c>
      <c r="N141" s="18">
        <v>0</v>
      </c>
    </row>
    <row r="142" spans="1:14" s="33" customFormat="1" collapsed="1" x14ac:dyDescent="0.25">
      <c r="A142" s="31" t="s">
        <v>145</v>
      </c>
      <c r="B142" s="22"/>
      <c r="C142" s="22"/>
      <c r="D142" s="22">
        <f>+D143+D155</f>
        <v>165599987</v>
      </c>
      <c r="E142" s="22"/>
      <c r="F142" s="22"/>
      <c r="G142" s="22"/>
      <c r="H142" s="22"/>
      <c r="I142" s="13">
        <f t="shared" si="31"/>
        <v>165599987</v>
      </c>
      <c r="J142" s="22"/>
      <c r="K142" s="22">
        <f t="shared" si="32"/>
        <v>165599987</v>
      </c>
      <c r="L142" s="22">
        <f>+L143+L155</f>
        <v>153513204</v>
      </c>
      <c r="M142" s="22">
        <f t="shared" si="33"/>
        <v>-12086783</v>
      </c>
      <c r="N142" s="15">
        <f t="shared" si="30"/>
        <v>0.92701217422197024</v>
      </c>
    </row>
    <row r="143" spans="1:14" s="33" customFormat="1" hidden="1" outlineLevel="1" x14ac:dyDescent="0.25">
      <c r="A143" s="31" t="s">
        <v>146</v>
      </c>
      <c r="B143" s="22"/>
      <c r="C143" s="22"/>
      <c r="D143" s="22">
        <f>SUM(D144:D154)</f>
        <v>85599987</v>
      </c>
      <c r="E143" s="22"/>
      <c r="F143" s="22"/>
      <c r="G143" s="22"/>
      <c r="H143" s="22"/>
      <c r="I143" s="13">
        <f t="shared" si="31"/>
        <v>85599987</v>
      </c>
      <c r="J143" s="22"/>
      <c r="K143" s="22">
        <f t="shared" si="32"/>
        <v>85599987</v>
      </c>
      <c r="L143" s="22">
        <f>SUM(L144:L154)</f>
        <v>73513204</v>
      </c>
      <c r="M143" s="22">
        <f t="shared" si="33"/>
        <v>-12086783</v>
      </c>
      <c r="N143" s="15">
        <f t="shared" si="30"/>
        <v>0.85879924257465134</v>
      </c>
    </row>
    <row r="144" spans="1:14" s="33" customFormat="1" hidden="1" outlineLevel="2" x14ac:dyDescent="0.25">
      <c r="A144" s="32" t="s">
        <v>147</v>
      </c>
      <c r="B144" s="22"/>
      <c r="C144" s="22"/>
      <c r="D144" s="17">
        <f>+[2]TRANSF!I43</f>
        <v>8414004</v>
      </c>
      <c r="E144" s="22"/>
      <c r="F144" s="22"/>
      <c r="G144" s="22"/>
      <c r="H144" s="22"/>
      <c r="I144" s="16">
        <f t="shared" si="31"/>
        <v>8414004</v>
      </c>
      <c r="J144" s="22"/>
      <c r="K144" s="17">
        <f t="shared" si="32"/>
        <v>8414004</v>
      </c>
      <c r="L144" s="17">
        <f>+[2]TRANSF!L43</f>
        <v>8414004</v>
      </c>
      <c r="M144" s="17">
        <f t="shared" si="33"/>
        <v>0</v>
      </c>
      <c r="N144" s="18">
        <f t="shared" si="30"/>
        <v>1</v>
      </c>
    </row>
    <row r="145" spans="1:14" s="33" customFormat="1" hidden="1" outlineLevel="2" x14ac:dyDescent="0.25">
      <c r="A145" s="32" t="s">
        <v>148</v>
      </c>
      <c r="B145" s="22"/>
      <c r="C145" s="22"/>
      <c r="D145" s="17">
        <f>+[2]TRANSF!I44</f>
        <v>11000000</v>
      </c>
      <c r="E145" s="22"/>
      <c r="F145" s="22"/>
      <c r="G145" s="22"/>
      <c r="H145" s="22"/>
      <c r="I145" s="16">
        <f t="shared" si="31"/>
        <v>11000000</v>
      </c>
      <c r="J145" s="22"/>
      <c r="K145" s="17">
        <f t="shared" si="32"/>
        <v>11000000</v>
      </c>
      <c r="L145" s="17">
        <f>+[2]TRANSF!L44</f>
        <v>11000000</v>
      </c>
      <c r="M145" s="17">
        <f t="shared" si="33"/>
        <v>0</v>
      </c>
      <c r="N145" s="18">
        <f t="shared" si="30"/>
        <v>1</v>
      </c>
    </row>
    <row r="146" spans="1:14" s="33" customFormat="1" hidden="1" outlineLevel="2" x14ac:dyDescent="0.25">
      <c r="A146" s="32" t="s">
        <v>149</v>
      </c>
      <c r="B146" s="22"/>
      <c r="C146" s="22"/>
      <c r="D146" s="17">
        <f>+[2]TRANSF!I45</f>
        <v>24086783</v>
      </c>
      <c r="E146" s="22"/>
      <c r="F146" s="22"/>
      <c r="G146" s="22"/>
      <c r="H146" s="22"/>
      <c r="I146" s="16">
        <f t="shared" si="31"/>
        <v>24086783</v>
      </c>
      <c r="J146" s="22"/>
      <c r="K146" s="17">
        <f t="shared" si="32"/>
        <v>24086783</v>
      </c>
      <c r="L146" s="17">
        <f>+[2]TRANSF!L45</f>
        <v>12000000</v>
      </c>
      <c r="M146" s="17">
        <f t="shared" si="33"/>
        <v>-12086783</v>
      </c>
      <c r="N146" s="18">
        <f t="shared" si="30"/>
        <v>0.49819853485623217</v>
      </c>
    </row>
    <row r="147" spans="1:14" s="33" customFormat="1" hidden="1" outlineLevel="2" x14ac:dyDescent="0.25">
      <c r="A147" s="32" t="s">
        <v>150</v>
      </c>
      <c r="B147" s="22"/>
      <c r="C147" s="22"/>
      <c r="D147" s="17">
        <f>+[2]TRANSF!I46</f>
        <v>24000000</v>
      </c>
      <c r="E147" s="22"/>
      <c r="F147" s="22"/>
      <c r="G147" s="22"/>
      <c r="H147" s="22"/>
      <c r="I147" s="16">
        <f t="shared" si="31"/>
        <v>24000000</v>
      </c>
      <c r="J147" s="22"/>
      <c r="K147" s="17">
        <f t="shared" si="32"/>
        <v>24000000</v>
      </c>
      <c r="L147" s="17">
        <f>+[2]TRANSF!L46</f>
        <v>24000000</v>
      </c>
      <c r="M147" s="17">
        <f t="shared" si="33"/>
        <v>0</v>
      </c>
      <c r="N147" s="18">
        <f t="shared" si="30"/>
        <v>1</v>
      </c>
    </row>
    <row r="148" spans="1:14" s="33" customFormat="1" hidden="1" outlineLevel="2" x14ac:dyDescent="0.25">
      <c r="A148" s="32" t="s">
        <v>151</v>
      </c>
      <c r="B148" s="22"/>
      <c r="C148" s="22"/>
      <c r="D148" s="17">
        <f>+[2]TRANSF!I47</f>
        <v>0</v>
      </c>
      <c r="E148" s="22"/>
      <c r="F148" s="22"/>
      <c r="G148" s="22"/>
      <c r="H148" s="22"/>
      <c r="I148" s="16">
        <f t="shared" si="31"/>
        <v>0</v>
      </c>
      <c r="J148" s="22"/>
      <c r="K148" s="17">
        <f t="shared" si="32"/>
        <v>0</v>
      </c>
      <c r="L148" s="17">
        <f>+[2]TRANSF!L47</f>
        <v>0</v>
      </c>
      <c r="M148" s="17">
        <f t="shared" si="33"/>
        <v>0</v>
      </c>
      <c r="N148" s="18">
        <v>0</v>
      </c>
    </row>
    <row r="149" spans="1:14" s="33" customFormat="1" hidden="1" outlineLevel="2" x14ac:dyDescent="0.25">
      <c r="A149" s="32" t="s">
        <v>152</v>
      </c>
      <c r="B149" s="22"/>
      <c r="C149" s="22"/>
      <c r="D149" s="17">
        <f>+[2]TRANSF!I48</f>
        <v>0</v>
      </c>
      <c r="E149" s="22"/>
      <c r="F149" s="22"/>
      <c r="G149" s="22"/>
      <c r="H149" s="22"/>
      <c r="I149" s="16">
        <f t="shared" si="31"/>
        <v>0</v>
      </c>
      <c r="J149" s="22"/>
      <c r="K149" s="17">
        <f t="shared" si="32"/>
        <v>0</v>
      </c>
      <c r="L149" s="17">
        <f>+[2]TRANSF!L48</f>
        <v>0</v>
      </c>
      <c r="M149" s="17">
        <f t="shared" si="33"/>
        <v>0</v>
      </c>
      <c r="N149" s="18">
        <v>0</v>
      </c>
    </row>
    <row r="150" spans="1:14" s="33" customFormat="1" hidden="1" outlineLevel="2" x14ac:dyDescent="0.25">
      <c r="A150" s="32" t="s">
        <v>153</v>
      </c>
      <c r="B150" s="22"/>
      <c r="C150" s="22"/>
      <c r="D150" s="17">
        <f>+[2]TRANSF!I49</f>
        <v>0</v>
      </c>
      <c r="E150" s="22"/>
      <c r="F150" s="22"/>
      <c r="G150" s="22"/>
      <c r="H150" s="22"/>
      <c r="I150" s="16">
        <f t="shared" si="31"/>
        <v>0</v>
      </c>
      <c r="J150" s="22"/>
      <c r="K150" s="17">
        <f t="shared" si="32"/>
        <v>0</v>
      </c>
      <c r="L150" s="17">
        <f>+[2]TRANSF!L49</f>
        <v>0</v>
      </c>
      <c r="M150" s="17">
        <f t="shared" si="33"/>
        <v>0</v>
      </c>
      <c r="N150" s="18">
        <v>0</v>
      </c>
    </row>
    <row r="151" spans="1:14" s="33" customFormat="1" hidden="1" outlineLevel="2" x14ac:dyDescent="0.25">
      <c r="A151" s="32" t="s">
        <v>154</v>
      </c>
      <c r="B151" s="22"/>
      <c r="C151" s="22"/>
      <c r="D151" s="17">
        <f>+[2]TRANSF!I50</f>
        <v>0</v>
      </c>
      <c r="E151" s="22"/>
      <c r="F151" s="22"/>
      <c r="G151" s="22"/>
      <c r="H151" s="22"/>
      <c r="I151" s="16">
        <f t="shared" si="31"/>
        <v>0</v>
      </c>
      <c r="J151" s="22"/>
      <c r="K151" s="17">
        <f t="shared" si="32"/>
        <v>0</v>
      </c>
      <c r="L151" s="17">
        <f>+[2]TRANSF!L50</f>
        <v>0</v>
      </c>
      <c r="M151" s="17">
        <f t="shared" si="33"/>
        <v>0</v>
      </c>
      <c r="N151" s="18">
        <v>0</v>
      </c>
    </row>
    <row r="152" spans="1:14" s="33" customFormat="1" hidden="1" outlineLevel="2" x14ac:dyDescent="0.25">
      <c r="A152" s="32" t="s">
        <v>155</v>
      </c>
      <c r="B152" s="22"/>
      <c r="C152" s="22"/>
      <c r="D152" s="17">
        <f>+[2]TRANSF!I51</f>
        <v>0</v>
      </c>
      <c r="E152" s="22"/>
      <c r="F152" s="22"/>
      <c r="G152" s="22"/>
      <c r="H152" s="22"/>
      <c r="I152" s="16">
        <f t="shared" si="31"/>
        <v>0</v>
      </c>
      <c r="J152" s="22"/>
      <c r="K152" s="17">
        <f t="shared" si="32"/>
        <v>0</v>
      </c>
      <c r="L152" s="17">
        <f>+[2]TRANSF!L51</f>
        <v>0</v>
      </c>
      <c r="M152" s="17">
        <f t="shared" si="33"/>
        <v>0</v>
      </c>
      <c r="N152" s="18">
        <v>0</v>
      </c>
    </row>
    <row r="153" spans="1:14" s="33" customFormat="1" hidden="1" outlineLevel="2" x14ac:dyDescent="0.25">
      <c r="A153" s="32" t="s">
        <v>156</v>
      </c>
      <c r="B153" s="22"/>
      <c r="C153" s="22"/>
      <c r="D153" s="17">
        <f>+[2]TRANSF!I52</f>
        <v>18099200</v>
      </c>
      <c r="E153" s="22"/>
      <c r="F153" s="22"/>
      <c r="G153" s="22"/>
      <c r="H153" s="22"/>
      <c r="I153" s="16">
        <f t="shared" si="31"/>
        <v>18099200</v>
      </c>
      <c r="J153" s="22"/>
      <c r="K153" s="17">
        <f t="shared" si="32"/>
        <v>18099200</v>
      </c>
      <c r="L153" s="17">
        <f>+[2]TRANSF!L52</f>
        <v>18099200</v>
      </c>
      <c r="M153" s="17">
        <f t="shared" si="33"/>
        <v>0</v>
      </c>
      <c r="N153" s="18">
        <f t="shared" si="30"/>
        <v>1</v>
      </c>
    </row>
    <row r="154" spans="1:14" s="33" customFormat="1" hidden="1" outlineLevel="2" x14ac:dyDescent="0.25">
      <c r="A154" s="32" t="s">
        <v>157</v>
      </c>
      <c r="B154" s="22"/>
      <c r="C154" s="22"/>
      <c r="D154" s="17">
        <f>+[1]TRANSF!I53</f>
        <v>0</v>
      </c>
      <c r="E154" s="22"/>
      <c r="F154" s="22"/>
      <c r="G154" s="22"/>
      <c r="H154" s="22"/>
      <c r="I154" s="16">
        <f t="shared" si="31"/>
        <v>0</v>
      </c>
      <c r="J154" s="22"/>
      <c r="K154" s="17">
        <f t="shared" si="32"/>
        <v>0</v>
      </c>
      <c r="L154" s="17">
        <f>+[2]TRANSF!L53</f>
        <v>0</v>
      </c>
      <c r="M154" s="17">
        <f t="shared" si="33"/>
        <v>0</v>
      </c>
      <c r="N154" s="18">
        <v>0</v>
      </c>
    </row>
    <row r="155" spans="1:14" s="33" customFormat="1" hidden="1" outlineLevel="1" x14ac:dyDescent="0.25">
      <c r="A155" s="31" t="s">
        <v>158</v>
      </c>
      <c r="B155" s="22"/>
      <c r="C155" s="22"/>
      <c r="D155" s="22">
        <f>SUM(D156:D162)</f>
        <v>80000000</v>
      </c>
      <c r="E155" s="22"/>
      <c r="F155" s="22"/>
      <c r="G155" s="22"/>
      <c r="H155" s="22"/>
      <c r="I155" s="13">
        <f t="shared" si="31"/>
        <v>80000000</v>
      </c>
      <c r="J155" s="22"/>
      <c r="K155" s="22">
        <f t="shared" si="32"/>
        <v>80000000</v>
      </c>
      <c r="L155" s="22">
        <f>SUM(L156:L162)</f>
        <v>80000000</v>
      </c>
      <c r="M155" s="22">
        <f t="shared" si="33"/>
        <v>0</v>
      </c>
      <c r="N155" s="15">
        <f t="shared" si="30"/>
        <v>1</v>
      </c>
    </row>
    <row r="156" spans="1:14" s="33" customFormat="1" hidden="1" outlineLevel="2" x14ac:dyDescent="0.25">
      <c r="A156" s="32" t="s">
        <v>159</v>
      </c>
      <c r="B156" s="22"/>
      <c r="C156" s="22"/>
      <c r="D156" s="17">
        <f>+[2]TRANSF!I55</f>
        <v>0</v>
      </c>
      <c r="E156" s="22"/>
      <c r="F156" s="22"/>
      <c r="G156" s="22"/>
      <c r="H156" s="22"/>
      <c r="I156" s="16">
        <f t="shared" si="31"/>
        <v>0</v>
      </c>
      <c r="J156" s="22"/>
      <c r="K156" s="17">
        <f t="shared" si="32"/>
        <v>0</v>
      </c>
      <c r="L156" s="17">
        <f>+[2]TRANSF!L55</f>
        <v>0</v>
      </c>
      <c r="M156" s="17">
        <f t="shared" si="33"/>
        <v>0</v>
      </c>
      <c r="N156" s="18" t="e">
        <f t="shared" si="30"/>
        <v>#DIV/0!</v>
      </c>
    </row>
    <row r="157" spans="1:14" s="33" customFormat="1" hidden="1" outlineLevel="2" x14ac:dyDescent="0.25">
      <c r="A157" s="32" t="s">
        <v>160</v>
      </c>
      <c r="B157" s="22"/>
      <c r="C157" s="22"/>
      <c r="D157" s="17">
        <f>+[2]TRANSF!I56</f>
        <v>0</v>
      </c>
      <c r="E157" s="22"/>
      <c r="F157" s="22"/>
      <c r="G157" s="22"/>
      <c r="H157" s="22"/>
      <c r="I157" s="16">
        <f t="shared" si="31"/>
        <v>0</v>
      </c>
      <c r="J157" s="22"/>
      <c r="K157" s="17">
        <f t="shared" si="32"/>
        <v>0</v>
      </c>
      <c r="L157" s="17">
        <f>+[2]TRANSF!L56</f>
        <v>0</v>
      </c>
      <c r="M157" s="17">
        <f t="shared" si="33"/>
        <v>0</v>
      </c>
      <c r="N157" s="18" t="e">
        <f t="shared" si="30"/>
        <v>#DIV/0!</v>
      </c>
    </row>
    <row r="158" spans="1:14" s="33" customFormat="1" hidden="1" outlineLevel="2" x14ac:dyDescent="0.25">
      <c r="A158" s="32" t="s">
        <v>161</v>
      </c>
      <c r="B158" s="22"/>
      <c r="C158" s="22"/>
      <c r="D158" s="17">
        <f>+[2]TRANSF!I57</f>
        <v>0</v>
      </c>
      <c r="E158" s="22"/>
      <c r="F158" s="22"/>
      <c r="G158" s="22"/>
      <c r="H158" s="22"/>
      <c r="I158" s="16">
        <f t="shared" si="31"/>
        <v>0</v>
      </c>
      <c r="J158" s="22"/>
      <c r="K158" s="17">
        <f t="shared" si="32"/>
        <v>0</v>
      </c>
      <c r="L158" s="17">
        <f>+[2]TRANSF!L57</f>
        <v>0</v>
      </c>
      <c r="M158" s="17">
        <f t="shared" si="33"/>
        <v>0</v>
      </c>
      <c r="N158" s="18" t="e">
        <f t="shared" si="30"/>
        <v>#DIV/0!</v>
      </c>
    </row>
    <row r="159" spans="1:14" s="33" customFormat="1" hidden="1" outlineLevel="2" x14ac:dyDescent="0.25">
      <c r="A159" s="32" t="s">
        <v>162</v>
      </c>
      <c r="B159" s="22"/>
      <c r="C159" s="22"/>
      <c r="D159" s="17">
        <f>+[2]TRANSF!I58</f>
        <v>20000000</v>
      </c>
      <c r="E159" s="22"/>
      <c r="F159" s="22"/>
      <c r="G159" s="22"/>
      <c r="H159" s="22"/>
      <c r="I159" s="16">
        <f t="shared" si="31"/>
        <v>20000000</v>
      </c>
      <c r="J159" s="22"/>
      <c r="K159" s="17">
        <f t="shared" si="32"/>
        <v>20000000</v>
      </c>
      <c r="L159" s="17">
        <f>+[2]TRANSF!L58</f>
        <v>20000000</v>
      </c>
      <c r="M159" s="17">
        <f t="shared" si="33"/>
        <v>0</v>
      </c>
      <c r="N159" s="18">
        <f t="shared" si="30"/>
        <v>1</v>
      </c>
    </row>
    <row r="160" spans="1:14" s="33" customFormat="1" hidden="1" outlineLevel="2" x14ac:dyDescent="0.25">
      <c r="A160" s="32" t="s">
        <v>163</v>
      </c>
      <c r="B160" s="22"/>
      <c r="C160" s="22"/>
      <c r="D160" s="17">
        <f>+[2]TRANSF!I59</f>
        <v>0</v>
      </c>
      <c r="E160" s="22"/>
      <c r="F160" s="22"/>
      <c r="G160" s="22"/>
      <c r="H160" s="22"/>
      <c r="I160" s="16">
        <f t="shared" si="31"/>
        <v>0</v>
      </c>
      <c r="J160" s="22"/>
      <c r="K160" s="17">
        <f t="shared" si="32"/>
        <v>0</v>
      </c>
      <c r="L160" s="17">
        <f>+[2]TRANSF!L59</f>
        <v>0</v>
      </c>
      <c r="M160" s="17">
        <f t="shared" si="33"/>
        <v>0</v>
      </c>
      <c r="N160" s="18" t="e">
        <f t="shared" si="30"/>
        <v>#DIV/0!</v>
      </c>
    </row>
    <row r="161" spans="1:14" s="33" customFormat="1" hidden="1" outlineLevel="2" x14ac:dyDescent="0.25">
      <c r="A161" s="32" t="s">
        <v>164</v>
      </c>
      <c r="B161" s="22"/>
      <c r="C161" s="22"/>
      <c r="D161" s="17">
        <f>+[2]TRANSF!I60</f>
        <v>60000000</v>
      </c>
      <c r="E161" s="22"/>
      <c r="F161" s="22"/>
      <c r="G161" s="22"/>
      <c r="H161" s="22"/>
      <c r="I161" s="16">
        <f t="shared" si="31"/>
        <v>60000000</v>
      </c>
      <c r="J161" s="22"/>
      <c r="K161" s="17">
        <f t="shared" si="32"/>
        <v>60000000</v>
      </c>
      <c r="L161" s="17">
        <f>+[2]TRANSF!L60</f>
        <v>60000000</v>
      </c>
      <c r="M161" s="17">
        <f t="shared" si="33"/>
        <v>0</v>
      </c>
      <c r="N161" s="18">
        <f t="shared" si="30"/>
        <v>1</v>
      </c>
    </row>
    <row r="162" spans="1:14" s="33" customFormat="1" hidden="1" outlineLevel="2" x14ac:dyDescent="0.25">
      <c r="A162" s="32" t="s">
        <v>165</v>
      </c>
      <c r="B162" s="22"/>
      <c r="C162" s="22"/>
      <c r="D162" s="17">
        <f>+[2]TRANSF!I61</f>
        <v>0</v>
      </c>
      <c r="E162" s="22"/>
      <c r="F162" s="22"/>
      <c r="G162" s="22"/>
      <c r="H162" s="22"/>
      <c r="I162" s="16">
        <f t="shared" si="31"/>
        <v>0</v>
      </c>
      <c r="J162" s="22"/>
      <c r="K162" s="17">
        <f t="shared" si="32"/>
        <v>0</v>
      </c>
      <c r="L162" s="17">
        <f>+[2]TRANSF!L61</f>
        <v>0</v>
      </c>
      <c r="M162" s="17">
        <f t="shared" si="33"/>
        <v>0</v>
      </c>
      <c r="N162" s="18" t="e">
        <f t="shared" si="30"/>
        <v>#DIV/0!</v>
      </c>
    </row>
    <row r="163" spans="1:14" s="33" customFormat="1" collapsed="1" x14ac:dyDescent="0.25">
      <c r="A163" s="31" t="s">
        <v>166</v>
      </c>
      <c r="B163" s="22"/>
      <c r="C163" s="22"/>
      <c r="D163" s="22">
        <f>+D164+D168</f>
        <v>169000000</v>
      </c>
      <c r="E163" s="22"/>
      <c r="F163" s="22"/>
      <c r="G163" s="22"/>
      <c r="H163" s="22"/>
      <c r="I163" s="13">
        <f t="shared" si="31"/>
        <v>169000000</v>
      </c>
      <c r="J163" s="22"/>
      <c r="K163" s="22">
        <f t="shared" si="32"/>
        <v>169000000</v>
      </c>
      <c r="L163" s="22">
        <f>+L164+L168</f>
        <v>109500000</v>
      </c>
      <c r="M163" s="22">
        <f t="shared" si="33"/>
        <v>-59500000</v>
      </c>
      <c r="N163" s="15">
        <f t="shared" si="30"/>
        <v>0.64792899408284022</v>
      </c>
    </row>
    <row r="164" spans="1:14" s="33" customFormat="1" hidden="1" outlineLevel="1" x14ac:dyDescent="0.25">
      <c r="A164" s="31" t="s">
        <v>167</v>
      </c>
      <c r="B164" s="22"/>
      <c r="C164" s="22"/>
      <c r="D164" s="22">
        <f>SUM(D165:D167)</f>
        <v>40000000</v>
      </c>
      <c r="E164" s="22"/>
      <c r="F164" s="22"/>
      <c r="G164" s="22"/>
      <c r="H164" s="22"/>
      <c r="I164" s="13">
        <f t="shared" si="31"/>
        <v>40000000</v>
      </c>
      <c r="J164" s="22"/>
      <c r="K164" s="22">
        <f t="shared" si="32"/>
        <v>40000000</v>
      </c>
      <c r="L164" s="22">
        <f>SUM(L165:L167)</f>
        <v>0</v>
      </c>
      <c r="M164" s="22">
        <f t="shared" si="33"/>
        <v>-40000000</v>
      </c>
      <c r="N164" s="15">
        <f t="shared" si="30"/>
        <v>0</v>
      </c>
    </row>
    <row r="165" spans="1:14" s="33" customFormat="1" hidden="1" outlineLevel="2" x14ac:dyDescent="0.25">
      <c r="A165" s="32" t="s">
        <v>168</v>
      </c>
      <c r="B165" s="22"/>
      <c r="C165" s="22"/>
      <c r="D165" s="17">
        <f>+[2]TRANSF!I64</f>
        <v>5000000</v>
      </c>
      <c r="E165" s="22"/>
      <c r="F165" s="22"/>
      <c r="G165" s="22"/>
      <c r="H165" s="22"/>
      <c r="I165" s="16">
        <f t="shared" si="31"/>
        <v>5000000</v>
      </c>
      <c r="J165" s="22"/>
      <c r="K165" s="17">
        <f t="shared" si="32"/>
        <v>5000000</v>
      </c>
      <c r="L165" s="17">
        <f>+[2]TRANSF!L64</f>
        <v>0</v>
      </c>
      <c r="M165" s="17">
        <f t="shared" si="33"/>
        <v>-5000000</v>
      </c>
      <c r="N165" s="18">
        <f t="shared" si="30"/>
        <v>0</v>
      </c>
    </row>
    <row r="166" spans="1:14" s="33" customFormat="1" hidden="1" outlineLevel="2" x14ac:dyDescent="0.25">
      <c r="A166" s="32" t="s">
        <v>169</v>
      </c>
      <c r="B166" s="22"/>
      <c r="C166" s="22"/>
      <c r="D166" s="17">
        <f>+[2]TRANSF!I65</f>
        <v>25000000</v>
      </c>
      <c r="E166" s="22"/>
      <c r="F166" s="22"/>
      <c r="G166" s="22"/>
      <c r="H166" s="22"/>
      <c r="I166" s="16">
        <f t="shared" si="31"/>
        <v>25000000</v>
      </c>
      <c r="J166" s="22"/>
      <c r="K166" s="17">
        <f t="shared" si="32"/>
        <v>25000000</v>
      </c>
      <c r="L166" s="17">
        <f>+[2]TRANSF!L65</f>
        <v>0</v>
      </c>
      <c r="M166" s="17">
        <f t="shared" si="33"/>
        <v>-25000000</v>
      </c>
      <c r="N166" s="18">
        <f t="shared" si="30"/>
        <v>0</v>
      </c>
    </row>
    <row r="167" spans="1:14" s="33" customFormat="1" hidden="1" outlineLevel="2" x14ac:dyDescent="0.25">
      <c r="A167" s="32" t="s">
        <v>170</v>
      </c>
      <c r="B167" s="22"/>
      <c r="C167" s="22"/>
      <c r="D167" s="17">
        <f>+[2]TRANSF!I66</f>
        <v>10000000</v>
      </c>
      <c r="E167" s="22"/>
      <c r="F167" s="22"/>
      <c r="G167" s="22"/>
      <c r="H167" s="22"/>
      <c r="I167" s="16">
        <f t="shared" si="31"/>
        <v>10000000</v>
      </c>
      <c r="J167" s="22"/>
      <c r="K167" s="17">
        <f t="shared" si="32"/>
        <v>10000000</v>
      </c>
      <c r="L167" s="17">
        <f>+[2]TRANSF!L66</f>
        <v>0</v>
      </c>
      <c r="M167" s="17">
        <f t="shared" si="33"/>
        <v>-10000000</v>
      </c>
      <c r="N167" s="18">
        <f t="shared" si="30"/>
        <v>0</v>
      </c>
    </row>
    <row r="168" spans="1:14" s="33" customFormat="1" hidden="1" outlineLevel="1" x14ac:dyDescent="0.25">
      <c r="A168" s="31" t="s">
        <v>171</v>
      </c>
      <c r="B168" s="22"/>
      <c r="C168" s="22"/>
      <c r="D168" s="22">
        <f>SUM(D169:D173)</f>
        <v>129000000</v>
      </c>
      <c r="E168" s="22"/>
      <c r="F168" s="22"/>
      <c r="G168" s="22"/>
      <c r="H168" s="22"/>
      <c r="I168" s="13">
        <f t="shared" si="31"/>
        <v>129000000</v>
      </c>
      <c r="J168" s="22"/>
      <c r="K168" s="22">
        <f t="shared" si="32"/>
        <v>129000000</v>
      </c>
      <c r="L168" s="22">
        <f>SUM(L169:L173)</f>
        <v>109500000</v>
      </c>
      <c r="M168" s="22">
        <f t="shared" si="33"/>
        <v>-19500000</v>
      </c>
      <c r="N168" s="15">
        <f t="shared" si="30"/>
        <v>0.84883720930232553</v>
      </c>
    </row>
    <row r="169" spans="1:14" s="33" customFormat="1" hidden="1" outlineLevel="2" x14ac:dyDescent="0.25">
      <c r="A169" s="32" t="s">
        <v>172</v>
      </c>
      <c r="B169" s="22"/>
      <c r="C169" s="22"/>
      <c r="D169" s="17">
        <f>+[2]TRANSF!I68</f>
        <v>90000000</v>
      </c>
      <c r="E169" s="22"/>
      <c r="F169" s="22"/>
      <c r="G169" s="22"/>
      <c r="H169" s="22"/>
      <c r="I169" s="16">
        <f t="shared" si="31"/>
        <v>90000000</v>
      </c>
      <c r="J169" s="22"/>
      <c r="K169" s="17">
        <f t="shared" si="32"/>
        <v>90000000</v>
      </c>
      <c r="L169" s="17">
        <f>+[2]TRANSF!L68</f>
        <v>90000000</v>
      </c>
      <c r="M169" s="17">
        <f t="shared" si="33"/>
        <v>0</v>
      </c>
      <c r="N169" s="18">
        <f t="shared" si="30"/>
        <v>1</v>
      </c>
    </row>
    <row r="170" spans="1:14" s="33" customFormat="1" hidden="1" outlineLevel="2" x14ac:dyDescent="0.25">
      <c r="A170" s="32" t="s">
        <v>173</v>
      </c>
      <c r="B170" s="22"/>
      <c r="C170" s="22"/>
      <c r="D170" s="17">
        <f>+[2]TRANSF!I69</f>
        <v>0</v>
      </c>
      <c r="E170" s="17"/>
      <c r="F170" s="17"/>
      <c r="G170" s="17"/>
      <c r="H170" s="17"/>
      <c r="I170" s="16">
        <f t="shared" si="31"/>
        <v>0</v>
      </c>
      <c r="J170" s="17"/>
      <c r="K170" s="17">
        <f t="shared" si="32"/>
        <v>0</v>
      </c>
      <c r="L170" s="17">
        <f>+[2]TRANSF!L69</f>
        <v>0</v>
      </c>
      <c r="M170" s="17">
        <f t="shared" si="33"/>
        <v>0</v>
      </c>
      <c r="N170" s="18">
        <v>0</v>
      </c>
    </row>
    <row r="171" spans="1:14" s="33" customFormat="1" hidden="1" outlineLevel="2" x14ac:dyDescent="0.25">
      <c r="A171" s="32" t="s">
        <v>174</v>
      </c>
      <c r="B171" s="22"/>
      <c r="C171" s="22"/>
      <c r="D171" s="17">
        <f>+[2]TRANSF!I70</f>
        <v>4000000</v>
      </c>
      <c r="E171" s="17"/>
      <c r="F171" s="17"/>
      <c r="G171" s="17"/>
      <c r="H171" s="17"/>
      <c r="I171" s="16">
        <f t="shared" si="31"/>
        <v>4000000</v>
      </c>
      <c r="J171" s="17"/>
      <c r="K171" s="17">
        <f t="shared" si="32"/>
        <v>4000000</v>
      </c>
      <c r="L171" s="17">
        <f>+[2]TRANSF!L70</f>
        <v>4000000</v>
      </c>
      <c r="M171" s="17">
        <f t="shared" si="33"/>
        <v>0</v>
      </c>
      <c r="N171" s="18">
        <f t="shared" si="30"/>
        <v>1</v>
      </c>
    </row>
    <row r="172" spans="1:14" s="33" customFormat="1" hidden="1" outlineLevel="1" x14ac:dyDescent="0.25">
      <c r="A172" s="31" t="s">
        <v>175</v>
      </c>
      <c r="B172" s="22"/>
      <c r="C172" s="22"/>
      <c r="D172" s="22">
        <f>+[2]TRANSF!I71</f>
        <v>4000000</v>
      </c>
      <c r="E172" s="22"/>
      <c r="F172" s="22"/>
      <c r="G172" s="22"/>
      <c r="H172" s="22"/>
      <c r="I172" s="13">
        <f t="shared" si="31"/>
        <v>4000000</v>
      </c>
      <c r="J172" s="22"/>
      <c r="K172" s="22">
        <f t="shared" si="32"/>
        <v>4000000</v>
      </c>
      <c r="L172" s="17">
        <f>+[2]TRANSF!L71</f>
        <v>4000000</v>
      </c>
      <c r="M172" s="22">
        <f t="shared" si="33"/>
        <v>0</v>
      </c>
      <c r="N172" s="15">
        <f t="shared" si="30"/>
        <v>1</v>
      </c>
    </row>
    <row r="173" spans="1:14" s="33" customFormat="1" hidden="1" outlineLevel="1" x14ac:dyDescent="0.25">
      <c r="A173" s="31" t="s">
        <v>176</v>
      </c>
      <c r="B173" s="22"/>
      <c r="C173" s="22"/>
      <c r="D173" s="22">
        <f>+[2]TRANSF!I72</f>
        <v>31000000</v>
      </c>
      <c r="E173" s="22"/>
      <c r="F173" s="22"/>
      <c r="G173" s="22"/>
      <c r="H173" s="22"/>
      <c r="I173" s="13">
        <f t="shared" si="31"/>
        <v>31000000</v>
      </c>
      <c r="J173" s="22"/>
      <c r="K173" s="22">
        <f t="shared" si="32"/>
        <v>31000000</v>
      </c>
      <c r="L173" s="17">
        <f>+[2]TRANSF!L72</f>
        <v>11500000</v>
      </c>
      <c r="M173" s="22">
        <f t="shared" si="33"/>
        <v>-19500000</v>
      </c>
      <c r="N173" s="15">
        <f t="shared" si="30"/>
        <v>0.37096774193548387</v>
      </c>
    </row>
    <row r="174" spans="1:14" s="33" customFormat="1" collapsed="1" x14ac:dyDescent="0.25">
      <c r="A174" s="32"/>
      <c r="B174" s="22"/>
      <c r="C174" s="22"/>
      <c r="D174" s="22"/>
      <c r="E174" s="22"/>
      <c r="F174" s="22"/>
      <c r="G174" s="22"/>
      <c r="H174" s="22"/>
      <c r="I174" s="16"/>
      <c r="J174" s="22"/>
      <c r="K174" s="17"/>
      <c r="L174" s="17"/>
      <c r="M174" s="17"/>
      <c r="N174" s="18"/>
    </row>
    <row r="175" spans="1:14" s="33" customFormat="1" x14ac:dyDescent="0.25">
      <c r="A175" s="31" t="s">
        <v>177</v>
      </c>
      <c r="B175" s="22"/>
      <c r="C175" s="22"/>
      <c r="D175" s="22"/>
      <c r="E175" s="22">
        <f>+E176+E179</f>
        <v>450000000</v>
      </c>
      <c r="F175" s="22"/>
      <c r="G175" s="22"/>
      <c r="H175" s="22"/>
      <c r="I175" s="22">
        <f t="shared" ref="I175:I182" si="34">SUM(B175:H175)</f>
        <v>450000000</v>
      </c>
      <c r="J175" s="22"/>
      <c r="K175" s="22">
        <f t="shared" ref="K175:K182" si="35">SUM(I175:J175)</f>
        <v>450000000</v>
      </c>
      <c r="L175" s="22">
        <f>+L176+L179</f>
        <v>145947512</v>
      </c>
      <c r="M175" s="22">
        <f t="shared" ref="M175:M182" si="36">+L175-K175</f>
        <v>-304052488</v>
      </c>
      <c r="N175" s="15">
        <f t="shared" ref="N175:N182" si="37">+L175/K175</f>
        <v>0.32432780444444442</v>
      </c>
    </row>
    <row r="176" spans="1:14" s="33" customFormat="1" x14ac:dyDescent="0.25">
      <c r="A176" s="31" t="s">
        <v>178</v>
      </c>
      <c r="B176" s="22"/>
      <c r="C176" s="22"/>
      <c r="D176" s="22"/>
      <c r="E176" s="22">
        <f>SUM(E177:E178)</f>
        <v>200000000</v>
      </c>
      <c r="F176" s="22"/>
      <c r="G176" s="22"/>
      <c r="H176" s="22"/>
      <c r="I176" s="22">
        <f t="shared" si="34"/>
        <v>200000000</v>
      </c>
      <c r="J176" s="22"/>
      <c r="K176" s="22">
        <f t="shared" si="35"/>
        <v>200000000</v>
      </c>
      <c r="L176" s="22">
        <f>SUM(L177:L178)</f>
        <v>37947512</v>
      </c>
      <c r="M176" s="22">
        <f t="shared" si="36"/>
        <v>-162052488</v>
      </c>
      <c r="N176" s="15">
        <f t="shared" si="37"/>
        <v>0.18973756</v>
      </c>
    </row>
    <row r="177" spans="1:14" s="33" customFormat="1" hidden="1" outlineLevel="1" x14ac:dyDescent="0.25">
      <c r="A177" s="32" t="s">
        <v>179</v>
      </c>
      <c r="B177" s="22"/>
      <c r="C177" s="22"/>
      <c r="D177" s="22"/>
      <c r="E177" s="17">
        <f>+[2]SAN!I32</f>
        <v>150000000</v>
      </c>
      <c r="F177" s="22"/>
      <c r="G177" s="22"/>
      <c r="H177" s="22"/>
      <c r="I177" s="16">
        <f t="shared" si="34"/>
        <v>150000000</v>
      </c>
      <c r="J177" s="22"/>
      <c r="K177" s="17">
        <f t="shared" si="35"/>
        <v>150000000</v>
      </c>
      <c r="L177" s="17">
        <f>+[2]SAN!L32</f>
        <v>27947512</v>
      </c>
      <c r="M177" s="17">
        <f t="shared" si="36"/>
        <v>-122052488</v>
      </c>
      <c r="N177" s="18">
        <f t="shared" si="37"/>
        <v>0.18631674666666667</v>
      </c>
    </row>
    <row r="178" spans="1:14" s="33" customFormat="1" hidden="1" outlineLevel="1" x14ac:dyDescent="0.25">
      <c r="A178" s="32" t="s">
        <v>180</v>
      </c>
      <c r="B178" s="22"/>
      <c r="C178" s="22"/>
      <c r="D178" s="22"/>
      <c r="E178" s="17">
        <f>+[2]SAN!I33</f>
        <v>50000000</v>
      </c>
      <c r="F178" s="22"/>
      <c r="G178" s="22"/>
      <c r="H178" s="22"/>
      <c r="I178" s="16">
        <f t="shared" si="34"/>
        <v>50000000</v>
      </c>
      <c r="J178" s="22"/>
      <c r="K178" s="17">
        <f t="shared" si="35"/>
        <v>50000000</v>
      </c>
      <c r="L178" s="17">
        <f>+[2]SAN!L33</f>
        <v>10000000</v>
      </c>
      <c r="M178" s="17">
        <f t="shared" si="36"/>
        <v>-40000000</v>
      </c>
      <c r="N178" s="18">
        <f t="shared" si="37"/>
        <v>0.2</v>
      </c>
    </row>
    <row r="179" spans="1:14" s="33" customFormat="1" collapsed="1" x14ac:dyDescent="0.25">
      <c r="A179" s="31" t="s">
        <v>181</v>
      </c>
      <c r="B179" s="22"/>
      <c r="C179" s="22"/>
      <c r="D179" s="22"/>
      <c r="E179" s="22">
        <f>SUM(E180:E182)</f>
        <v>250000000</v>
      </c>
      <c r="F179" s="22"/>
      <c r="G179" s="22"/>
      <c r="H179" s="22"/>
      <c r="I179" s="22">
        <f t="shared" si="34"/>
        <v>250000000</v>
      </c>
      <c r="J179" s="22"/>
      <c r="K179" s="22">
        <f t="shared" si="35"/>
        <v>250000000</v>
      </c>
      <c r="L179" s="22">
        <f>SUM(L180:L182)</f>
        <v>108000000</v>
      </c>
      <c r="M179" s="22">
        <f t="shared" si="36"/>
        <v>-142000000</v>
      </c>
      <c r="N179" s="15">
        <f t="shared" si="37"/>
        <v>0.432</v>
      </c>
    </row>
    <row r="180" spans="1:14" s="33" customFormat="1" hidden="1" outlineLevel="1" x14ac:dyDescent="0.25">
      <c r="A180" s="32" t="s">
        <v>182</v>
      </c>
      <c r="B180" s="22"/>
      <c r="C180" s="22"/>
      <c r="D180" s="22"/>
      <c r="E180" s="17">
        <f>+[2]SAN!I35</f>
        <v>50000000</v>
      </c>
      <c r="F180" s="22"/>
      <c r="G180" s="22"/>
      <c r="H180" s="22"/>
      <c r="I180" s="16">
        <f t="shared" si="34"/>
        <v>50000000</v>
      </c>
      <c r="J180" s="22"/>
      <c r="K180" s="17">
        <f t="shared" si="35"/>
        <v>50000000</v>
      </c>
      <c r="L180" s="17">
        <f>+[2]SAN!L35</f>
        <v>50000000</v>
      </c>
      <c r="M180" s="17">
        <f t="shared" si="36"/>
        <v>0</v>
      </c>
      <c r="N180" s="18">
        <f t="shared" si="37"/>
        <v>1</v>
      </c>
    </row>
    <row r="181" spans="1:14" s="33" customFormat="1" hidden="1" outlineLevel="1" x14ac:dyDescent="0.25">
      <c r="A181" s="32" t="s">
        <v>183</v>
      </c>
      <c r="B181" s="22"/>
      <c r="C181" s="22"/>
      <c r="D181" s="22"/>
      <c r="E181" s="17">
        <f>+[2]SAN!I36</f>
        <v>150000000</v>
      </c>
      <c r="F181" s="22"/>
      <c r="G181" s="22"/>
      <c r="H181" s="22"/>
      <c r="I181" s="16">
        <f t="shared" si="34"/>
        <v>150000000</v>
      </c>
      <c r="J181" s="22"/>
      <c r="K181" s="17">
        <f t="shared" si="35"/>
        <v>150000000</v>
      </c>
      <c r="L181" s="17">
        <f>+[2]SAN!L36</f>
        <v>8000000</v>
      </c>
      <c r="M181" s="17">
        <f t="shared" si="36"/>
        <v>-142000000</v>
      </c>
      <c r="N181" s="18">
        <f t="shared" si="37"/>
        <v>5.3333333333333337E-2</v>
      </c>
    </row>
    <row r="182" spans="1:14" s="33" customFormat="1" hidden="1" outlineLevel="1" x14ac:dyDescent="0.25">
      <c r="A182" s="32" t="s">
        <v>184</v>
      </c>
      <c r="B182" s="22"/>
      <c r="C182" s="22"/>
      <c r="D182" s="22"/>
      <c r="E182" s="17">
        <f>+[2]SAN!I37</f>
        <v>50000000</v>
      </c>
      <c r="F182" s="22"/>
      <c r="G182" s="22"/>
      <c r="H182" s="22"/>
      <c r="I182" s="16">
        <f t="shared" si="34"/>
        <v>50000000</v>
      </c>
      <c r="J182" s="22"/>
      <c r="K182" s="17">
        <f t="shared" si="35"/>
        <v>50000000</v>
      </c>
      <c r="L182" s="17">
        <f>+[2]SAN!L37</f>
        <v>50000000</v>
      </c>
      <c r="M182" s="17">
        <f t="shared" si="36"/>
        <v>0</v>
      </c>
      <c r="N182" s="18">
        <f t="shared" si="37"/>
        <v>1</v>
      </c>
    </row>
    <row r="183" spans="1:14" s="33" customFormat="1" collapsed="1" x14ac:dyDescent="0.25">
      <c r="A183" s="32"/>
      <c r="B183" s="17"/>
      <c r="C183" s="22"/>
      <c r="D183" s="22"/>
      <c r="E183" s="22"/>
      <c r="F183" s="22"/>
      <c r="G183" s="22"/>
      <c r="H183" s="22"/>
      <c r="I183" s="16"/>
      <c r="J183" s="22"/>
      <c r="K183" s="17"/>
      <c r="L183" s="17"/>
      <c r="M183" s="17"/>
      <c r="N183" s="18"/>
    </row>
    <row r="184" spans="1:14" s="33" customFormat="1" x14ac:dyDescent="0.25">
      <c r="A184" s="31" t="s">
        <v>185</v>
      </c>
      <c r="B184" s="22"/>
      <c r="C184" s="22"/>
      <c r="D184" s="22"/>
      <c r="E184" s="22"/>
      <c r="F184" s="22"/>
      <c r="G184" s="22"/>
      <c r="H184" s="22">
        <f>+H185+H190+H194</f>
        <v>568639490</v>
      </c>
      <c r="I184" s="22">
        <f t="shared" ref="I184:I197" si="38">SUM(B184:H184)</f>
        <v>568639490</v>
      </c>
      <c r="J184" s="22"/>
      <c r="K184" s="22">
        <f t="shared" ref="K184:K197" si="39">SUM(I184:J184)</f>
        <v>568639490</v>
      </c>
      <c r="L184" s="22">
        <f>+L185+L190+L194</f>
        <v>559526696</v>
      </c>
      <c r="M184" s="22">
        <f t="shared" ref="M184:M197" si="40">+L184-K184</f>
        <v>-9112794</v>
      </c>
      <c r="N184" s="15">
        <f t="shared" ref="N184:N197" si="41">+L184/K184</f>
        <v>0.98397439122632868</v>
      </c>
    </row>
    <row r="185" spans="1:14" s="33" customFormat="1" x14ac:dyDescent="0.25">
      <c r="A185" s="31" t="s">
        <v>186</v>
      </c>
      <c r="B185" s="22"/>
      <c r="C185" s="22"/>
      <c r="D185" s="22"/>
      <c r="E185" s="22"/>
      <c r="F185" s="22"/>
      <c r="G185" s="22"/>
      <c r="H185" s="22">
        <f>SUM(H186:H189)</f>
        <v>364031704</v>
      </c>
      <c r="I185" s="22">
        <f t="shared" si="38"/>
        <v>364031704</v>
      </c>
      <c r="J185" s="22"/>
      <c r="K185" s="22">
        <f t="shared" si="39"/>
        <v>364031704</v>
      </c>
      <c r="L185" s="22">
        <f>SUM(L186:L189)</f>
        <v>364031704</v>
      </c>
      <c r="M185" s="22">
        <f t="shared" si="40"/>
        <v>0</v>
      </c>
      <c r="N185" s="15">
        <f t="shared" si="41"/>
        <v>1</v>
      </c>
    </row>
    <row r="186" spans="1:14" s="33" customFormat="1" hidden="1" outlineLevel="1" x14ac:dyDescent="0.25">
      <c r="A186" s="32" t="s">
        <v>187</v>
      </c>
      <c r="B186" s="22"/>
      <c r="C186" s="22"/>
      <c r="D186" s="22"/>
      <c r="E186" s="17"/>
      <c r="F186" s="22"/>
      <c r="G186" s="22"/>
      <c r="H186" s="17">
        <f>+[2]COM!I38</f>
        <v>64410702</v>
      </c>
      <c r="I186" s="16">
        <f t="shared" si="38"/>
        <v>64410702</v>
      </c>
      <c r="J186" s="22"/>
      <c r="K186" s="17">
        <f t="shared" si="39"/>
        <v>64410702</v>
      </c>
      <c r="L186" s="17">
        <f>+[2]COM!L38</f>
        <v>64410702</v>
      </c>
      <c r="M186" s="17">
        <f t="shared" si="40"/>
        <v>0</v>
      </c>
      <c r="N186" s="18">
        <f t="shared" si="41"/>
        <v>1</v>
      </c>
    </row>
    <row r="187" spans="1:14" s="33" customFormat="1" hidden="1" outlineLevel="1" x14ac:dyDescent="0.25">
      <c r="A187" s="32" t="s">
        <v>188</v>
      </c>
      <c r="B187" s="22"/>
      <c r="C187" s="22"/>
      <c r="D187" s="22"/>
      <c r="E187" s="17"/>
      <c r="F187" s="22"/>
      <c r="G187" s="22"/>
      <c r="H187" s="17">
        <f>+[2]COM!I39</f>
        <v>190664173</v>
      </c>
      <c r="I187" s="16">
        <f t="shared" si="38"/>
        <v>190664173</v>
      </c>
      <c r="J187" s="22"/>
      <c r="K187" s="17">
        <f t="shared" si="39"/>
        <v>190664173</v>
      </c>
      <c r="L187" s="17">
        <f>+[2]COM!L39</f>
        <v>190664173</v>
      </c>
      <c r="M187" s="17">
        <f t="shared" si="40"/>
        <v>0</v>
      </c>
      <c r="N187" s="18">
        <f t="shared" si="41"/>
        <v>1</v>
      </c>
    </row>
    <row r="188" spans="1:14" s="33" customFormat="1" hidden="1" outlineLevel="1" x14ac:dyDescent="0.25">
      <c r="A188" s="32" t="s">
        <v>189</v>
      </c>
      <c r="B188" s="22"/>
      <c r="C188" s="22"/>
      <c r="D188" s="22"/>
      <c r="E188" s="17"/>
      <c r="F188" s="22"/>
      <c r="G188" s="22"/>
      <c r="H188" s="17">
        <f>+[2]COM!I40</f>
        <v>105956829</v>
      </c>
      <c r="I188" s="16">
        <f t="shared" si="38"/>
        <v>105956829</v>
      </c>
      <c r="J188" s="22"/>
      <c r="K188" s="17">
        <f t="shared" si="39"/>
        <v>105956829</v>
      </c>
      <c r="L188" s="17">
        <f>+[2]COM!L40</f>
        <v>105956829</v>
      </c>
      <c r="M188" s="17">
        <f t="shared" si="40"/>
        <v>0</v>
      </c>
      <c r="N188" s="18">
        <f t="shared" si="41"/>
        <v>1</v>
      </c>
    </row>
    <row r="189" spans="1:14" s="33" customFormat="1" hidden="1" outlineLevel="1" x14ac:dyDescent="0.25">
      <c r="A189" s="32" t="s">
        <v>190</v>
      </c>
      <c r="B189" s="22"/>
      <c r="C189" s="22"/>
      <c r="D189" s="22"/>
      <c r="E189" s="17"/>
      <c r="F189" s="22"/>
      <c r="G189" s="22"/>
      <c r="H189" s="17">
        <f>+[2]COM!I41</f>
        <v>3000000</v>
      </c>
      <c r="I189" s="16">
        <f t="shared" si="38"/>
        <v>3000000</v>
      </c>
      <c r="J189" s="22"/>
      <c r="K189" s="17">
        <f t="shared" si="39"/>
        <v>3000000</v>
      </c>
      <c r="L189" s="17">
        <f>+[2]COM!L41</f>
        <v>3000000</v>
      </c>
      <c r="M189" s="17">
        <f t="shared" si="40"/>
        <v>0</v>
      </c>
      <c r="N189" s="18">
        <f t="shared" si="41"/>
        <v>1</v>
      </c>
    </row>
    <row r="190" spans="1:14" s="33" customFormat="1" collapsed="1" x14ac:dyDescent="0.25">
      <c r="A190" s="31" t="s">
        <v>191</v>
      </c>
      <c r="B190" s="22"/>
      <c r="C190" s="22"/>
      <c r="D190" s="22"/>
      <c r="E190" s="22"/>
      <c r="F190" s="22"/>
      <c r="G190" s="22"/>
      <c r="H190" s="22">
        <f>SUM(H191:H193)</f>
        <v>180107786</v>
      </c>
      <c r="I190" s="22">
        <f t="shared" si="38"/>
        <v>180107786</v>
      </c>
      <c r="J190" s="22"/>
      <c r="K190" s="22">
        <f t="shared" si="39"/>
        <v>180107786</v>
      </c>
      <c r="L190" s="22">
        <f>SUM(L191:L193)</f>
        <v>178494992</v>
      </c>
      <c r="M190" s="22">
        <f t="shared" si="40"/>
        <v>-1612794</v>
      </c>
      <c r="N190" s="15">
        <f t="shared" si="41"/>
        <v>0.99104539545003345</v>
      </c>
    </row>
    <row r="191" spans="1:14" s="33" customFormat="1" hidden="1" outlineLevel="1" x14ac:dyDescent="0.25">
      <c r="A191" s="32" t="s">
        <v>187</v>
      </c>
      <c r="B191" s="22"/>
      <c r="C191" s="22"/>
      <c r="D191" s="22"/>
      <c r="E191" s="17"/>
      <c r="F191" s="22"/>
      <c r="G191" s="22"/>
      <c r="H191" s="17">
        <f>+[2]COM!I43</f>
        <v>17313276</v>
      </c>
      <c r="I191" s="16">
        <f t="shared" si="38"/>
        <v>17313276</v>
      </c>
      <c r="J191" s="22"/>
      <c r="K191" s="17">
        <f t="shared" si="39"/>
        <v>17313276</v>
      </c>
      <c r="L191" s="17">
        <f>+[2]COM!L43</f>
        <v>16392720</v>
      </c>
      <c r="M191" s="17">
        <f t="shared" si="40"/>
        <v>-920556</v>
      </c>
      <c r="N191" s="18">
        <f t="shared" si="41"/>
        <v>0.94682947352078251</v>
      </c>
    </row>
    <row r="192" spans="1:14" s="33" customFormat="1" hidden="1" outlineLevel="1" x14ac:dyDescent="0.25">
      <c r="A192" s="32" t="s">
        <v>192</v>
      </c>
      <c r="B192" s="22"/>
      <c r="C192" s="22"/>
      <c r="D192" s="22"/>
      <c r="E192" s="17"/>
      <c r="F192" s="22"/>
      <c r="G192" s="22"/>
      <c r="H192" s="17">
        <f>+[2]COM!I44</f>
        <v>146541380</v>
      </c>
      <c r="I192" s="16">
        <f t="shared" si="38"/>
        <v>146541380</v>
      </c>
      <c r="J192" s="22"/>
      <c r="K192" s="17">
        <f t="shared" si="39"/>
        <v>146541380</v>
      </c>
      <c r="L192" s="17">
        <f>+[2]COM!L44</f>
        <v>146537132</v>
      </c>
      <c r="M192" s="17">
        <f t="shared" si="40"/>
        <v>-4248</v>
      </c>
      <c r="N192" s="18">
        <f t="shared" si="41"/>
        <v>0.99997101160095536</v>
      </c>
    </row>
    <row r="193" spans="1:16" s="33" customFormat="1" hidden="1" outlineLevel="1" x14ac:dyDescent="0.25">
      <c r="A193" s="32" t="s">
        <v>193</v>
      </c>
      <c r="B193" s="22"/>
      <c r="C193" s="22"/>
      <c r="D193" s="22"/>
      <c r="E193" s="17"/>
      <c r="F193" s="22"/>
      <c r="G193" s="22"/>
      <c r="H193" s="17">
        <f>+[2]COM!I45</f>
        <v>16253130</v>
      </c>
      <c r="I193" s="16">
        <f t="shared" si="38"/>
        <v>16253130</v>
      </c>
      <c r="J193" s="22"/>
      <c r="K193" s="17">
        <f t="shared" si="39"/>
        <v>16253130</v>
      </c>
      <c r="L193" s="17">
        <f>+[2]COM!L45</f>
        <v>15565140</v>
      </c>
      <c r="M193" s="17">
        <f t="shared" si="40"/>
        <v>-687990</v>
      </c>
      <c r="N193" s="18">
        <f t="shared" si="41"/>
        <v>0.95767030719621393</v>
      </c>
    </row>
    <row r="194" spans="1:16" s="33" customFormat="1" collapsed="1" x14ac:dyDescent="0.25">
      <c r="A194" s="31" t="s">
        <v>194</v>
      </c>
      <c r="B194" s="22"/>
      <c r="C194" s="22"/>
      <c r="D194" s="22"/>
      <c r="E194" s="22"/>
      <c r="F194" s="22"/>
      <c r="G194" s="22"/>
      <c r="H194" s="22">
        <f>SUM(H195:H197)</f>
        <v>24500000</v>
      </c>
      <c r="I194" s="22">
        <f t="shared" si="38"/>
        <v>24500000</v>
      </c>
      <c r="J194" s="22"/>
      <c r="K194" s="22">
        <f t="shared" si="39"/>
        <v>24500000</v>
      </c>
      <c r="L194" s="22">
        <f>SUM(L195:L197)</f>
        <v>17000000</v>
      </c>
      <c r="M194" s="22">
        <f t="shared" si="40"/>
        <v>-7500000</v>
      </c>
      <c r="N194" s="15">
        <f t="shared" si="41"/>
        <v>0.69387755102040816</v>
      </c>
    </row>
    <row r="195" spans="1:16" s="33" customFormat="1" hidden="1" outlineLevel="1" x14ac:dyDescent="0.25">
      <c r="A195" s="32" t="s">
        <v>187</v>
      </c>
      <c r="B195" s="22"/>
      <c r="C195" s="22"/>
      <c r="D195" s="22"/>
      <c r="E195" s="17"/>
      <c r="F195" s="22"/>
      <c r="G195" s="22"/>
      <c r="H195" s="17">
        <f>+[2]COM!I47</f>
        <v>8000000</v>
      </c>
      <c r="I195" s="16">
        <f t="shared" si="38"/>
        <v>8000000</v>
      </c>
      <c r="J195" s="22"/>
      <c r="K195" s="17">
        <f t="shared" si="39"/>
        <v>8000000</v>
      </c>
      <c r="L195" s="17">
        <f>+[2]COM!L47</f>
        <v>7500000</v>
      </c>
      <c r="M195" s="17">
        <f t="shared" si="40"/>
        <v>-500000</v>
      </c>
      <c r="N195" s="18">
        <f t="shared" si="41"/>
        <v>0.9375</v>
      </c>
    </row>
    <row r="196" spans="1:16" s="33" customFormat="1" hidden="1" outlineLevel="1" x14ac:dyDescent="0.25">
      <c r="A196" s="32" t="s">
        <v>195</v>
      </c>
      <c r="B196" s="22"/>
      <c r="C196" s="22"/>
      <c r="D196" s="22"/>
      <c r="E196" s="17"/>
      <c r="F196" s="22"/>
      <c r="G196" s="22"/>
      <c r="H196" s="17">
        <f>+[2]COM!I48</f>
        <v>8500000</v>
      </c>
      <c r="I196" s="16">
        <f t="shared" si="38"/>
        <v>8500000</v>
      </c>
      <c r="J196" s="22"/>
      <c r="K196" s="17">
        <f t="shared" si="39"/>
        <v>8500000</v>
      </c>
      <c r="L196" s="17">
        <f>+[2]COM!L48</f>
        <v>3000000</v>
      </c>
      <c r="M196" s="17">
        <f t="shared" si="40"/>
        <v>-5500000</v>
      </c>
      <c r="N196" s="18">
        <f t="shared" si="41"/>
        <v>0.35294117647058826</v>
      </c>
    </row>
    <row r="197" spans="1:16" s="33" customFormat="1" hidden="1" outlineLevel="1" x14ac:dyDescent="0.25">
      <c r="A197" s="32" t="s">
        <v>196</v>
      </c>
      <c r="B197" s="22"/>
      <c r="C197" s="22"/>
      <c r="D197" s="22"/>
      <c r="E197" s="17"/>
      <c r="F197" s="22"/>
      <c r="G197" s="22"/>
      <c r="H197" s="17">
        <f>+[2]COM!I49</f>
        <v>8000000</v>
      </c>
      <c r="I197" s="16">
        <f t="shared" si="38"/>
        <v>8000000</v>
      </c>
      <c r="J197" s="22"/>
      <c r="K197" s="17">
        <f t="shared" si="39"/>
        <v>8000000</v>
      </c>
      <c r="L197" s="17">
        <f>+[2]COM!L49</f>
        <v>6500000</v>
      </c>
      <c r="M197" s="17">
        <f t="shared" si="40"/>
        <v>-1500000</v>
      </c>
      <c r="N197" s="18">
        <f t="shared" si="41"/>
        <v>0.8125</v>
      </c>
    </row>
    <row r="198" spans="1:16" s="33" customFormat="1" collapsed="1" x14ac:dyDescent="0.25">
      <c r="A198" s="32"/>
      <c r="B198" s="17"/>
      <c r="C198" s="22"/>
      <c r="D198" s="22"/>
      <c r="E198" s="22"/>
      <c r="F198" s="22"/>
      <c r="G198" s="22"/>
      <c r="H198" s="22"/>
      <c r="I198" s="16"/>
      <c r="J198" s="22"/>
      <c r="K198" s="17"/>
      <c r="L198" s="17"/>
      <c r="M198" s="17"/>
      <c r="N198" s="18"/>
    </row>
    <row r="199" spans="1:16" x14ac:dyDescent="0.25">
      <c r="A199" s="36" t="s">
        <v>197</v>
      </c>
      <c r="B199" s="17"/>
      <c r="C199" s="17"/>
      <c r="D199" s="17"/>
      <c r="E199" s="17"/>
      <c r="F199" s="17"/>
      <c r="G199" s="17"/>
      <c r="H199" s="17"/>
      <c r="I199" s="16"/>
      <c r="J199" s="22">
        <f>SUM(J200:J201)</f>
        <v>1834244266</v>
      </c>
      <c r="K199" s="22">
        <f>SUM(I199:J199)</f>
        <v>1834244266</v>
      </c>
      <c r="L199" s="22">
        <f>SUM(L200:L201)</f>
        <v>1829356390</v>
      </c>
      <c r="M199" s="22">
        <f>+L199-K199</f>
        <v>-4887876</v>
      </c>
      <c r="N199" s="15">
        <f>+L199/K199</f>
        <v>0.99733520987874791</v>
      </c>
    </row>
    <row r="200" spans="1:16" outlineLevel="1" x14ac:dyDescent="0.25">
      <c r="A200" s="41" t="s">
        <v>198</v>
      </c>
      <c r="B200" s="17"/>
      <c r="C200" s="17"/>
      <c r="D200" s="17"/>
      <c r="E200" s="17"/>
      <c r="F200" s="17"/>
      <c r="G200" s="17"/>
      <c r="H200" s="17"/>
      <c r="I200" s="16"/>
      <c r="J200" s="17">
        <f>+[2]FUN!$I$59</f>
        <v>1146402666</v>
      </c>
      <c r="K200" s="17">
        <f>SUM(I200:J200)</f>
        <v>1146402666</v>
      </c>
      <c r="L200" s="17">
        <f>+[2]FUN!L59</f>
        <v>1142577364</v>
      </c>
      <c r="M200" s="17">
        <f>+L200-K200</f>
        <v>-3825302</v>
      </c>
      <c r="N200" s="18">
        <f>+L200/K200</f>
        <v>0.99666321257490864</v>
      </c>
    </row>
    <row r="201" spans="1:16" outlineLevel="1" x14ac:dyDescent="0.25">
      <c r="A201" s="41" t="s">
        <v>199</v>
      </c>
      <c r="B201" s="17"/>
      <c r="C201" s="17"/>
      <c r="D201" s="17"/>
      <c r="E201" s="17"/>
      <c r="F201" s="17"/>
      <c r="H201" s="17"/>
      <c r="I201" s="16"/>
      <c r="J201" s="17">
        <f>+[2]FUN!$I$60</f>
        <v>687841600</v>
      </c>
      <c r="K201" s="17">
        <f>SUM(I201:J201)</f>
        <v>687841600</v>
      </c>
      <c r="L201" s="17">
        <f>+[2]FUN!L60</f>
        <v>686779026</v>
      </c>
      <c r="M201" s="17">
        <f>+L201-K201</f>
        <v>-1062574</v>
      </c>
      <c r="N201" s="18">
        <f>+L201/K201</f>
        <v>0.9984552053844955</v>
      </c>
    </row>
    <row r="202" spans="1:16" x14ac:dyDescent="0.25">
      <c r="A202" s="21"/>
      <c r="B202" s="17"/>
      <c r="C202" s="17"/>
      <c r="D202" s="17"/>
      <c r="E202" s="17"/>
      <c r="F202" s="17"/>
      <c r="G202" s="17"/>
      <c r="H202" s="17"/>
      <c r="I202" s="16"/>
      <c r="J202" s="17"/>
      <c r="K202" s="17"/>
      <c r="L202" s="17"/>
      <c r="M202" s="17"/>
      <c r="N202" s="15"/>
    </row>
    <row r="203" spans="1:16" x14ac:dyDescent="0.25">
      <c r="A203" s="36" t="s">
        <v>200</v>
      </c>
      <c r="B203" s="22"/>
      <c r="C203" s="22"/>
      <c r="D203" s="22"/>
      <c r="E203" s="22"/>
      <c r="F203" s="22"/>
      <c r="G203" s="22"/>
      <c r="H203" s="22"/>
      <c r="I203" s="22"/>
      <c r="J203" s="22">
        <v>0</v>
      </c>
      <c r="K203" s="22">
        <f>SUM(I203:J203)</f>
        <v>0</v>
      </c>
      <c r="L203" s="22"/>
      <c r="M203" s="22">
        <f>+L203-K203</f>
        <v>0</v>
      </c>
      <c r="N203" s="15">
        <f t="shared" ref="N203:N209" si="42">+K203/$K$211</f>
        <v>0</v>
      </c>
      <c r="O203" s="23"/>
      <c r="P203" s="42"/>
    </row>
    <row r="204" spans="1:16" x14ac:dyDescent="0.25">
      <c r="A204" s="36"/>
      <c r="B204" s="22"/>
      <c r="C204" s="22"/>
      <c r="D204" s="22"/>
      <c r="E204" s="22"/>
      <c r="F204" s="22"/>
      <c r="G204" s="22"/>
      <c r="H204" s="22"/>
      <c r="I204" s="22"/>
      <c r="J204" s="22"/>
      <c r="K204" s="43"/>
      <c r="L204" s="43"/>
      <c r="M204" s="43"/>
      <c r="N204" s="15"/>
      <c r="O204" s="23"/>
      <c r="P204" s="29"/>
    </row>
    <row r="205" spans="1:16" x14ac:dyDescent="0.25">
      <c r="A205" s="36" t="s">
        <v>201</v>
      </c>
      <c r="B205" s="22"/>
      <c r="C205" s="22"/>
      <c r="D205" s="22"/>
      <c r="E205" s="22"/>
      <c r="F205" s="22"/>
      <c r="G205" s="22">
        <v>0</v>
      </c>
      <c r="H205" s="22"/>
      <c r="I205" s="22">
        <f>SUM(B205:H205)</f>
        <v>0</v>
      </c>
      <c r="J205" s="22"/>
      <c r="K205" s="43">
        <f>SUM(I205:J205)</f>
        <v>0</v>
      </c>
      <c r="L205" s="43"/>
      <c r="M205" s="43">
        <f>+L205-K205</f>
        <v>0</v>
      </c>
      <c r="N205" s="15">
        <f t="shared" si="42"/>
        <v>0</v>
      </c>
    </row>
    <row r="206" spans="1:16" x14ac:dyDescent="0.25">
      <c r="A206" s="21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5"/>
    </row>
    <row r="207" spans="1:16" x14ac:dyDescent="0.25">
      <c r="A207" s="36" t="s">
        <v>202</v>
      </c>
      <c r="B207" s="17"/>
      <c r="C207" s="17"/>
      <c r="D207" s="17"/>
      <c r="E207" s="17"/>
      <c r="F207" s="17"/>
      <c r="G207" s="17"/>
      <c r="H207" s="17"/>
      <c r="I207" s="22"/>
      <c r="J207" s="22">
        <f>SUM(J208:J209)</f>
        <v>0</v>
      </c>
      <c r="K207" s="22">
        <f>SUM(I207:J207)</f>
        <v>0</v>
      </c>
      <c r="L207" s="22"/>
      <c r="M207" s="22">
        <f>+L207-K207</f>
        <v>0</v>
      </c>
      <c r="N207" s="15">
        <f t="shared" si="42"/>
        <v>0</v>
      </c>
    </row>
    <row r="208" spans="1:16" hidden="1" outlineLevel="1" x14ac:dyDescent="0.25">
      <c r="A208" s="14" t="s">
        <v>203</v>
      </c>
      <c r="B208" s="17"/>
      <c r="C208" s="17"/>
      <c r="D208" s="17"/>
      <c r="E208" s="17"/>
      <c r="F208" s="17"/>
      <c r="G208" s="17"/>
      <c r="H208" s="17"/>
      <c r="I208" s="16"/>
      <c r="J208" s="17">
        <v>0</v>
      </c>
      <c r="K208" s="17">
        <f>SUM(I208:J208)</f>
        <v>0</v>
      </c>
      <c r="L208" s="17"/>
      <c r="M208" s="17"/>
      <c r="N208" s="18">
        <f t="shared" si="42"/>
        <v>0</v>
      </c>
    </row>
    <row r="209" spans="1:16" hidden="1" outlineLevel="1" x14ac:dyDescent="0.25">
      <c r="A209" s="14" t="s">
        <v>204</v>
      </c>
      <c r="B209" s="17"/>
      <c r="C209" s="17"/>
      <c r="D209" s="17"/>
      <c r="E209" s="17"/>
      <c r="F209" s="17"/>
      <c r="G209" s="17"/>
      <c r="H209" s="17"/>
      <c r="I209" s="16"/>
      <c r="J209" s="17">
        <v>0</v>
      </c>
      <c r="K209" s="17">
        <f>SUM(I209:J209)</f>
        <v>0</v>
      </c>
      <c r="L209" s="17"/>
      <c r="M209" s="17"/>
      <c r="N209" s="18">
        <f t="shared" si="42"/>
        <v>0</v>
      </c>
    </row>
    <row r="210" spans="1:16" collapsed="1" x14ac:dyDescent="0.25">
      <c r="A210" s="21"/>
      <c r="B210" s="17"/>
      <c r="C210" s="17"/>
      <c r="D210" s="17"/>
      <c r="E210" s="17"/>
      <c r="F210" s="17"/>
      <c r="G210" s="17"/>
      <c r="H210" s="17"/>
      <c r="I210" s="16"/>
      <c r="J210" s="17"/>
      <c r="K210" s="17"/>
      <c r="L210" s="17"/>
      <c r="M210" s="17"/>
      <c r="N210" s="15"/>
      <c r="P210" s="44"/>
    </row>
    <row r="211" spans="1:16" x14ac:dyDescent="0.25">
      <c r="A211" s="21" t="s">
        <v>205</v>
      </c>
      <c r="B211" s="22">
        <f>+B52+B54</f>
        <v>513381738.60000002</v>
      </c>
      <c r="C211" s="22">
        <f t="shared" ref="C211:H211" si="43">+C52+C54</f>
        <v>1055694875</v>
      </c>
      <c r="D211" s="22">
        <f t="shared" si="43"/>
        <v>669276811</v>
      </c>
      <c r="E211" s="22">
        <f t="shared" si="43"/>
        <v>475050366</v>
      </c>
      <c r="F211" s="22">
        <f t="shared" si="43"/>
        <v>4406469968</v>
      </c>
      <c r="G211" s="22">
        <f t="shared" si="43"/>
        <v>4889571631</v>
      </c>
      <c r="H211" s="22">
        <f t="shared" si="43"/>
        <v>869716469</v>
      </c>
      <c r="I211" s="22">
        <f>SUM(B211:H211)</f>
        <v>12879161858.6</v>
      </c>
      <c r="J211" s="22">
        <f>+J199+J52</f>
        <v>2962432529</v>
      </c>
      <c r="K211" s="22">
        <f>+K52+K54+K199</f>
        <v>15841594387.6</v>
      </c>
      <c r="L211" s="22">
        <f>+L52+L54+L199</f>
        <v>14571569531.542427</v>
      </c>
      <c r="M211" s="22">
        <f>+L211-K211</f>
        <v>-1270024856.0575733</v>
      </c>
      <c r="N211" s="15">
        <f>+L211/K211</f>
        <v>0.91982973272869017</v>
      </c>
      <c r="O211" s="23"/>
      <c r="P211" s="45"/>
    </row>
    <row r="212" spans="1:16" x14ac:dyDescent="0.25">
      <c r="A212" s="14"/>
      <c r="B212" s="22"/>
      <c r="C212" s="46"/>
      <c r="D212" s="46"/>
      <c r="E212" s="17"/>
      <c r="F212" s="46"/>
      <c r="G212" s="17"/>
      <c r="H212" s="46"/>
      <c r="I212" s="14"/>
      <c r="J212" s="46"/>
      <c r="K212" s="46"/>
      <c r="L212" s="46"/>
      <c r="M212" s="46"/>
      <c r="N212" s="14"/>
      <c r="O212" s="27"/>
      <c r="P212" s="47"/>
    </row>
    <row r="213" spans="1:16" x14ac:dyDescent="0.25">
      <c r="B213" s="23"/>
      <c r="C213" s="23"/>
      <c r="D213" s="23"/>
      <c r="E213" s="23"/>
      <c r="F213" s="23"/>
      <c r="G213" s="48"/>
      <c r="H213" s="23"/>
      <c r="I213" s="23"/>
      <c r="J213" s="23"/>
      <c r="K213" s="23"/>
      <c r="L213" s="23"/>
      <c r="M213" s="23"/>
      <c r="N213" s="49"/>
    </row>
    <row r="214" spans="1:16" x14ac:dyDescent="0.25">
      <c r="B214" s="23"/>
      <c r="C214" s="23"/>
      <c r="D214" s="23"/>
      <c r="E214" s="23"/>
      <c r="F214" s="23"/>
      <c r="G214" s="48"/>
      <c r="H214" s="23"/>
      <c r="I214" s="23"/>
      <c r="J214" s="23"/>
      <c r="K214" s="50"/>
      <c r="L214" s="50"/>
      <c r="M214" s="50"/>
      <c r="N214" s="51"/>
    </row>
    <row r="215" spans="1:16" hidden="1" outlineLevel="1" x14ac:dyDescent="0.25">
      <c r="I215" s="52"/>
      <c r="J215" s="52"/>
      <c r="K215" s="53"/>
      <c r="L215" s="53"/>
      <c r="M215" s="53"/>
    </row>
    <row r="216" spans="1:16" hidden="1" outlineLevel="1" x14ac:dyDescent="0.25">
      <c r="A216" s="23"/>
      <c r="G216" s="33"/>
      <c r="I216" s="23"/>
      <c r="J216" s="54"/>
      <c r="K216" s="54"/>
      <c r="L216" s="54"/>
      <c r="M216" s="54"/>
    </row>
    <row r="217" spans="1:16" ht="14.4" hidden="1" outlineLevel="1" thickBot="1" x14ac:dyDescent="0.3">
      <c r="C217" s="23"/>
      <c r="D217" s="27"/>
      <c r="G217" s="33"/>
      <c r="I217" s="55"/>
      <c r="J217" s="56"/>
      <c r="K217" s="56"/>
      <c r="L217" s="57"/>
      <c r="M217" s="57"/>
    </row>
    <row r="218" spans="1:16" hidden="1" outlineLevel="1" x14ac:dyDescent="0.25">
      <c r="B218" s="23"/>
      <c r="C218" s="23"/>
      <c r="D218" s="27"/>
      <c r="I218" s="58"/>
      <c r="J218" s="59"/>
      <c r="K218" s="59"/>
      <c r="L218" s="59"/>
      <c r="M218" s="59"/>
    </row>
    <row r="219" spans="1:16" collapsed="1" x14ac:dyDescent="0.25">
      <c r="I219" s="23"/>
      <c r="J219" s="60"/>
      <c r="K219" s="50"/>
      <c r="L219" s="50"/>
      <c r="M219" s="50"/>
    </row>
    <row r="220" spans="1:16" hidden="1" x14ac:dyDescent="0.25">
      <c r="I220" s="52"/>
      <c r="J220" s="52"/>
      <c r="K220" s="61"/>
      <c r="L220" s="61"/>
      <c r="M220" s="61"/>
    </row>
    <row r="221" spans="1:16" hidden="1" x14ac:dyDescent="0.25">
      <c r="I221" s="62"/>
      <c r="J221" s="63"/>
      <c r="K221" s="64"/>
      <c r="L221" s="64"/>
      <c r="M221" s="64"/>
    </row>
    <row r="222" spans="1:16" hidden="1" x14ac:dyDescent="0.25">
      <c r="I222" s="23"/>
      <c r="J222" s="24"/>
      <c r="K222" s="54"/>
      <c r="L222" s="54"/>
      <c r="M222" s="54"/>
    </row>
    <row r="223" spans="1:16" hidden="1" x14ac:dyDescent="0.25">
      <c r="I223" s="23"/>
      <c r="J223" s="23"/>
      <c r="K223" s="23"/>
      <c r="L223" s="23"/>
      <c r="M223" s="23"/>
    </row>
    <row r="224" spans="1:16" hidden="1" x14ac:dyDescent="0.25">
      <c r="F224" s="33"/>
      <c r="H224" s="33"/>
      <c r="I224" s="58"/>
      <c r="J224" s="58"/>
      <c r="K224" s="58"/>
      <c r="L224" s="58"/>
      <c r="M224" s="58"/>
    </row>
    <row r="225" spans="11:13" x14ac:dyDescent="0.25">
      <c r="K225" s="23"/>
      <c r="L225" s="23"/>
      <c r="M225" s="23"/>
    </row>
    <row r="226" spans="11:13" x14ac:dyDescent="0.25">
      <c r="K226" s="23"/>
      <c r="L226" s="23"/>
      <c r="M226" s="23"/>
    </row>
    <row r="227" spans="11:13" x14ac:dyDescent="0.25"/>
    <row r="228" spans="11:13" x14ac:dyDescent="0.25"/>
    <row r="229" spans="11:13" x14ac:dyDescent="0.25"/>
    <row r="230" spans="11:13" x14ac:dyDescent="0.25"/>
    <row r="231" spans="11:13" x14ac:dyDescent="0.25"/>
    <row r="232" spans="11:13" x14ac:dyDescent="0.25"/>
    <row r="233" spans="11:13" x14ac:dyDescent="0.25"/>
    <row r="234" spans="11:13" x14ac:dyDescent="0.25"/>
    <row r="235" spans="11:13" x14ac:dyDescent="0.25"/>
    <row r="236" spans="11:13" x14ac:dyDescent="0.25"/>
    <row r="237" spans="11:13" x14ac:dyDescent="0.25"/>
    <row r="238" spans="11:13" x14ac:dyDescent="0.25"/>
    <row r="239" spans="11:13" x14ac:dyDescent="0.25"/>
    <row r="240" spans="11:13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</sheetData>
  <mergeCells count="4">
    <mergeCell ref="A1:N1"/>
    <mergeCell ref="A2:N2"/>
    <mergeCell ref="A3:N3"/>
    <mergeCell ref="A4:N4"/>
  </mergeCells>
  <printOptions horizontalCentered="1"/>
  <pageMargins left="0.7" right="0.7" top="0.75" bottom="0.75" header="0.3" footer="0.3"/>
  <pageSetup scale="2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2 </vt:lpstr>
      <vt:lpstr>'Anexo 2 '!Área_de_impresión</vt:lpstr>
      <vt:lpstr>'Anexo 2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2026-03-31T15:43:45Z</dcterms:created>
  <dcterms:modified xsi:type="dcterms:W3CDTF">2026-03-31T15:44:22Z</dcterms:modified>
</cp:coreProperties>
</file>