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Ejecuciones 2025\"/>
    </mc:Choice>
  </mc:AlternateContent>
  <xr:revisionPtr revIDLastSave="0" documentId="13_ncr:1_{61437C82-4930-4945-8CAC-BA4D2A63E52E}" xr6:coauthVersionLast="47" xr6:coauthVersionMax="47" xr10:uidLastSave="{00000000-0000-0000-0000-000000000000}"/>
  <bookViews>
    <workbookView xWindow="-108" yWindow="-108" windowWidth="23256" windowHeight="12456" xr2:uid="{2B4C4364-64DD-49E5-A5BE-B7C13E41CB15}"/>
  </bookViews>
  <sheets>
    <sheet name="Anexo No. 8 Ejecución Pt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hidden="1">#REF!</definedName>
    <definedName name="ANEXO" hidden="1">'[2]Inversión total en programas'!$A$50:$IV$50,'[2]Inversión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'[3]Anexo 1 Minagricultura'!#REF!</definedName>
    <definedName name="CABEZAS_PROYEC">'[4]Anexo 1 Minagricultura'!#REF!</definedName>
    <definedName name="CONTRATOS">#REF!</definedName>
    <definedName name="CUOTAPPC2005">'[5]Anexo 1'!#REF!</definedName>
    <definedName name="CUOTAPPC2013">'[5]Anexo 1'!#REF!</definedName>
    <definedName name="CUOTAPPC203">'[5]Anexo 1'!#REF!</definedName>
    <definedName name="DIAG_PPC">#REF!</definedName>
    <definedName name="DIRECCION">[6]consecutivo!$M$9:$M$13</definedName>
    <definedName name="DISTRIBUIDOR">#REF!</definedName>
    <definedName name="Dólar">#REF!</definedName>
    <definedName name="eeeee">'[5]Ejecución ingresos 2023'!#REF!</definedName>
    <definedName name="EPPC">'[5]Anexo 1'!$C$50</definedName>
    <definedName name="Euro">#REF!</definedName>
    <definedName name="FDGFDG">#REF!</definedName>
    <definedName name="FECHA_DE_RECIBIDO">[7]BASE!$E$3:$E$177</definedName>
    <definedName name="FOMENTO">'[5]Anexo 1'!$C$49</definedName>
    <definedName name="FOMENTOS">'[8]Anexo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'[5]Anexo 1'!$D$11</definedName>
    <definedName name="RESERV_FUTU">#REF!</definedName>
    <definedName name="Resumeningresos" hidden="1">'[9]Inversión total en programas'!$A$50:$IV$50,'[9]Inversión total en programas'!$A$60:$IV$63</definedName>
    <definedName name="saldo">'[5]Ejecución ingresos 2023'!#REF!</definedName>
    <definedName name="saldos">'[5]Ejecución ingresos 2023'!#REF!</definedName>
    <definedName name="SUPERA2004">'[5]Anexo 1'!#REF!</definedName>
    <definedName name="SUPERA2005">'[5]Anexo 1'!#REF!</definedName>
    <definedName name="SUPERA2010">'[10]Anexo 1 Minagricultura'!$C$21</definedName>
    <definedName name="SUPERA2012">'[5]Anexo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>#REF!</definedName>
    <definedName name="VTAS2005">'[5]Anexo 1'!$D$28</definedName>
    <definedName name="xx">[11]Ingresos!$C$19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'[12]Ingresos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3" i="1" l="1"/>
  <c r="L132" i="1"/>
  <c r="J131" i="1"/>
  <c r="L131" i="1" s="1"/>
  <c r="L130" i="1"/>
  <c r="L129" i="1"/>
  <c r="L128" i="1"/>
  <c r="J127" i="1"/>
  <c r="L127" i="1" s="1"/>
  <c r="L126" i="1"/>
  <c r="L125" i="1"/>
  <c r="J124" i="1"/>
  <c r="L124" i="1" s="1"/>
  <c r="J123" i="1"/>
  <c r="L123" i="1" s="1"/>
  <c r="L122" i="1"/>
  <c r="L121" i="1"/>
  <c r="J120" i="1"/>
  <c r="L120" i="1" s="1"/>
  <c r="L119" i="1"/>
  <c r="L118" i="1"/>
  <c r="L117" i="1"/>
  <c r="J116" i="1"/>
  <c r="L116" i="1" s="1"/>
  <c r="L115" i="1"/>
  <c r="L114" i="1"/>
  <c r="J113" i="1"/>
  <c r="L113" i="1" s="1"/>
  <c r="L112" i="1"/>
  <c r="J111" i="1"/>
  <c r="J110" i="1" s="1"/>
  <c r="L110" i="1" s="1"/>
  <c r="L109" i="1"/>
  <c r="J108" i="1"/>
  <c r="L108" i="1" s="1"/>
  <c r="L107" i="1"/>
  <c r="L106" i="1"/>
  <c r="L105" i="1"/>
  <c r="J104" i="1"/>
  <c r="L104" i="1" s="1"/>
  <c r="L103" i="1"/>
  <c r="L102" i="1"/>
  <c r="L101" i="1"/>
  <c r="J100" i="1"/>
  <c r="J99" i="1" s="1"/>
  <c r="L99" i="1" s="1"/>
  <c r="L98" i="1"/>
  <c r="L97" i="1"/>
  <c r="L96" i="1"/>
  <c r="J95" i="1"/>
  <c r="L95" i="1" s="1"/>
  <c r="L94" i="1"/>
  <c r="L93" i="1"/>
  <c r="L92" i="1"/>
  <c r="L91" i="1"/>
  <c r="J90" i="1"/>
  <c r="L90" i="1" s="1"/>
  <c r="J89" i="1"/>
  <c r="L89" i="1" s="1"/>
  <c r="L88" i="1"/>
  <c r="L87" i="1"/>
  <c r="L86" i="1"/>
  <c r="L85" i="1"/>
  <c r="L84" i="1"/>
  <c r="L83" i="1"/>
  <c r="L82" i="1"/>
  <c r="J82" i="1"/>
  <c r="L80" i="1"/>
  <c r="L79" i="1"/>
  <c r="L78" i="1"/>
  <c r="L77" i="1"/>
  <c r="L76" i="1"/>
  <c r="L75" i="1"/>
  <c r="L74" i="1"/>
  <c r="L73" i="1"/>
  <c r="L72" i="1"/>
  <c r="L71" i="1"/>
  <c r="L70" i="1"/>
  <c r="L69" i="1"/>
  <c r="J68" i="1"/>
  <c r="L67" i="1"/>
  <c r="L66" i="1"/>
  <c r="L65" i="1"/>
  <c r="L64" i="1"/>
  <c r="L63" i="1"/>
  <c r="L62" i="1"/>
  <c r="L61" i="1"/>
  <c r="L60" i="1"/>
  <c r="L59" i="1"/>
  <c r="L58" i="1"/>
  <c r="L57" i="1"/>
  <c r="J56" i="1"/>
  <c r="J55" i="1" s="1"/>
  <c r="L52" i="1"/>
  <c r="L49" i="1"/>
  <c r="L48" i="1"/>
  <c r="J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J30" i="1"/>
  <c r="L29" i="1"/>
  <c r="L28" i="1"/>
  <c r="L27" i="1"/>
  <c r="L26" i="1"/>
  <c r="L25" i="1"/>
  <c r="L24" i="1"/>
  <c r="L23" i="1"/>
  <c r="L22" i="1"/>
  <c r="L21" i="1"/>
  <c r="L20" i="1"/>
  <c r="L19" i="1"/>
  <c r="J18" i="1"/>
  <c r="J17" i="1" l="1"/>
  <c r="J16" i="1" s="1"/>
  <c r="J81" i="1"/>
  <c r="J54" i="1"/>
  <c r="J134" i="1"/>
  <c r="L111" i="1"/>
  <c r="L1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Jeimy Pilar Vargas Romero</author>
  </authors>
  <commentList>
    <comment ref="C14" authorId="0" shapeId="0" xr:uid="{F244148A-4AF2-4E4A-82EA-3D5DB930B88B}">
      <text>
        <r>
          <rPr>
            <b/>
            <sz val="9"/>
            <color indexed="81"/>
            <rFont val="Tahoma"/>
            <family val="2"/>
          </rPr>
          <t xml:space="preserve">Acuerdo 10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<sst xmlns="http://schemas.openxmlformats.org/spreadsheetml/2006/main" count="139" uniqueCount="117">
  <si>
    <t>MINISTERIO DE AGRICULTURA Y DESARROLLO RURAL
FORMATO EJECUCIÓN PRESUPUESTAL ACUMULADA DE INGRESOS,  GASTOS DE FUNCIONAMIENTO (INCLUYE CONTRAPRESTACIÓN POR ADMINISTRACIÓN) E INVERSIÓN
DE LOS FONDOS DE FOMENTO AGRICOLAS, FORESTALES, PECUARIOS Y PESQUEROS, Y CESIONES DE LOS FONDOS DE ESTABILIZACIÓN DE PRECIOS</t>
  </si>
  <si>
    <t>DIRECCIÓN DE CADENAS AGRÍCOLAS Y FORESTALES - DIRECCIÓN DE CADENAS PECUARIAS, PESQUERAS Y ACUÍCOLAS</t>
  </si>
  <si>
    <t>Fecha: XXXX-XX-XX</t>
  </si>
  <si>
    <t>FONDO:</t>
  </si>
  <si>
    <t>FONDO NACIONAL DE LA PORCICULTURA</t>
  </si>
  <si>
    <t xml:space="preserve">AÑO PROYECTADO </t>
  </si>
  <si>
    <t xml:space="preserve">FECHA DE ELABORACIÓN  </t>
  </si>
  <si>
    <t>ANEXO No. 8</t>
  </si>
  <si>
    <t>Cifras Expresadas en Pesos Colombianos</t>
  </si>
  <si>
    <t>CONCEPTO</t>
  </si>
  <si>
    <t>PRESUPUESTO AJUSTADO AÑO ACTUAL</t>
  </si>
  <si>
    <t>EJECUTADO DE ENERO A MARZO</t>
  </si>
  <si>
    <t>% EJECUCIÓN
ENERO A MARZO</t>
  </si>
  <si>
    <t>EJECUTADO DE ENERO A JUNIO</t>
  </si>
  <si>
    <t>% EJECUCIÓN DE ENERO A JUNIO</t>
  </si>
  <si>
    <t>EJECUTADO DE ENERO A SEPTIEMBRE</t>
  </si>
  <si>
    <t>% EJECUCIÓN DE ENERO A SEPTIEMBRE</t>
  </si>
  <si>
    <t>EJECUTADO DE ENERO A DICIEMBRE</t>
  </si>
  <si>
    <t>% EJECUCIÓN DE ENERO A DICIEMBRE</t>
  </si>
  <si>
    <t>GASTOS DE FUNCIONAMIENTO</t>
  </si>
  <si>
    <t>GASTOS DE ADMINISTRACIÓN</t>
  </si>
  <si>
    <t>SERVICIOS PERSONALES (*)</t>
  </si>
  <si>
    <t>Sueldos</t>
  </si>
  <si>
    <t>Auxilio de transporte</t>
  </si>
  <si>
    <t>Vacaciones</t>
  </si>
  <si>
    <t>Prima legal</t>
  </si>
  <si>
    <t xml:space="preserve">Dotación y suministro </t>
  </si>
  <si>
    <t>Cesantías</t>
  </si>
  <si>
    <t>Intereses de cesantías</t>
  </si>
  <si>
    <t>Seguros y/o fondos privados</t>
  </si>
  <si>
    <t>Caja de compensación</t>
  </si>
  <si>
    <t>Aportes ICBF</t>
  </si>
  <si>
    <t>Aportes SENA</t>
  </si>
  <si>
    <t>ADQUSICIÓN DE BIENES Y SERVICIOS (GASTOS GENERALES)  (*)</t>
  </si>
  <si>
    <t>Muebles, equipos de oficina y software</t>
  </si>
  <si>
    <t>Impresos y publicaciones</t>
  </si>
  <si>
    <t>Materiales y suministros</t>
  </si>
  <si>
    <t>Correo</t>
  </si>
  <si>
    <t>Transportes, fletes y acarreos</t>
  </si>
  <si>
    <t>Honorarios</t>
  </si>
  <si>
    <t xml:space="preserve">Capacitación </t>
  </si>
  <si>
    <t xml:space="preserve">Mantenimiento </t>
  </si>
  <si>
    <t>Seguros, impuestos y gastos legales</t>
  </si>
  <si>
    <t>Comisiones y gastos bancarios</t>
  </si>
  <si>
    <t>Gastos de viaje</t>
  </si>
  <si>
    <t>Aseo, vigilancia y cafetería</t>
  </si>
  <si>
    <t>Servicios públicos</t>
  </si>
  <si>
    <t>Arriendos</t>
  </si>
  <si>
    <t>Cuota auditaje CGR</t>
  </si>
  <si>
    <t>Gastos comisión de fomento</t>
  </si>
  <si>
    <t>GASTOS ADMINISTRATIVOS DE RECAUDO</t>
  </si>
  <si>
    <t>Control al recaudo</t>
  </si>
  <si>
    <t>Fortalecimiento del beneficio formal</t>
  </si>
  <si>
    <t>CONTRAPRESTACIÓN POR ADMINISTRACIÓN</t>
  </si>
  <si>
    <t>Contraprestación por Administración</t>
  </si>
  <si>
    <t>GASTOS DE INVERSIÓN</t>
  </si>
  <si>
    <t>GASTOS DE INVERSIÓN EJECUTADOS DIRECTAMENTE POR LA ADMINISTRACIÓN</t>
  </si>
  <si>
    <t>SERVICIOS PERSONALES</t>
  </si>
  <si>
    <t>ADQUSICIÓN DE BIENES Y SERVICIOS (GASTOS GENERALES)</t>
  </si>
  <si>
    <t xml:space="preserve">Honorarios </t>
  </si>
  <si>
    <t>Seguros,impuestos y gastos legales</t>
  </si>
  <si>
    <t xml:space="preserve">PROGRAMAS Y PROYECTOS </t>
  </si>
  <si>
    <t>TOTAL ÁREA MERCADEO</t>
  </si>
  <si>
    <t>Investigación de mercados</t>
  </si>
  <si>
    <t>Campaña de fomento al consumo</t>
  </si>
  <si>
    <t>Plataforma de Contenidos Digitales</t>
  </si>
  <si>
    <t>Marketing relacional</t>
  </si>
  <si>
    <t>Marca y Marketing</t>
  </si>
  <si>
    <t>Comunicación Integral</t>
  </si>
  <si>
    <t>TOTAL ÁREA TÉCNICA</t>
  </si>
  <si>
    <t>Inocuidad en Producción primaria - IPP</t>
  </si>
  <si>
    <t>Acompañamiento en Producción Primaria</t>
  </si>
  <si>
    <t>Apoyo Nuevos proyectos</t>
  </si>
  <si>
    <t>Actualización y Reconocimiento</t>
  </si>
  <si>
    <t>Convenios</t>
  </si>
  <si>
    <t>Sostenibilidad ambiental y RSE en Producción Primaria</t>
  </si>
  <si>
    <t>Acompañamiento en Sostenibilidad</t>
  </si>
  <si>
    <t>Economía Circular</t>
  </si>
  <si>
    <t>Asociatividad y R.S.E</t>
  </si>
  <si>
    <t>TOTAL ÁREA ECONÓMICA</t>
  </si>
  <si>
    <t>Fortalecimiento institucional</t>
  </si>
  <si>
    <t>Asistencia Financiera y de riesgos</t>
  </si>
  <si>
    <t>Normatividad Sectorial</t>
  </si>
  <si>
    <t>Sistemas de información de mercados</t>
  </si>
  <si>
    <t>TOTAL ÁREA EPPC</t>
  </si>
  <si>
    <t>Vacunación e identificación de porcinos</t>
  </si>
  <si>
    <t>Capacitación y divulgación</t>
  </si>
  <si>
    <t xml:space="preserve">Vigilancia epidemiológica </t>
  </si>
  <si>
    <t>Administración de la base de datos</t>
  </si>
  <si>
    <t>TOTAL ÁREA INVESTIGACION</t>
  </si>
  <si>
    <t>Investigación, desarrollo e innovación</t>
  </si>
  <si>
    <t>Investigación</t>
  </si>
  <si>
    <t>Transferencia de tecnología</t>
  </si>
  <si>
    <t>Vinculación tecnologica</t>
  </si>
  <si>
    <t>Talleres y seminarios</t>
  </si>
  <si>
    <t>Diagnóstico</t>
  </si>
  <si>
    <t>Promoción al diagnóstico rutinario</t>
  </si>
  <si>
    <t>Promoción del monitoreo ambiental e inocuidad</t>
  </si>
  <si>
    <t>Apoyar el proceso de desarrollo de líneas base de residuos y medicamentos veterinarios</t>
  </si>
  <si>
    <t>TOTAL ÁREA SANIDAD</t>
  </si>
  <si>
    <t>Gestión Sanitaria</t>
  </si>
  <si>
    <t>Programa Nacional Para la Cerificación del estatus sanitario</t>
  </si>
  <si>
    <t>TOTAL ÁREA COMERCIALIZACIÓN</t>
  </si>
  <si>
    <t>Comercialización Nacional y sustitución de importaciones</t>
  </si>
  <si>
    <t>Desarrollo de Habilidades Comerciales</t>
  </si>
  <si>
    <t>Experiencia y Promoción Comercial</t>
  </si>
  <si>
    <t>Gestión en transformación</t>
  </si>
  <si>
    <t>Calidad e Inocuidad en la Cadena de Transformacion</t>
  </si>
  <si>
    <t>Magro</t>
  </si>
  <si>
    <t>Desarrollo de tendencias globales</t>
  </si>
  <si>
    <t>Comercio Exterior</t>
  </si>
  <si>
    <t>Admisibilidad</t>
  </si>
  <si>
    <t>Preparación oferta exportable</t>
  </si>
  <si>
    <t>TOTAL GASTOS DE FUNCIONAMIENTO, CUOTA ADMON E INVERSIÓN</t>
  </si>
  <si>
    <t>RESERVA PARA FUTUROS GASTOS DE FUNCIONAMIENTO  E INVERSIÓN</t>
  </si>
  <si>
    <t>TOTAL FONDOS DE EMERGENCIA FNP Y EPPC</t>
  </si>
  <si>
    <t xml:space="preserve">TOTAL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</si>
</sst>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9" fontId="0" fillId="0" borderId="0" xfId="2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9" fontId="5" fillId="0" borderId="0" xfId="0" applyNumberFormat="1" applyFont="1" applyAlignment="1">
      <alignment horizontal="center"/>
    </xf>
    <xf numFmtId="0" fontId="7" fillId="0" borderId="0" xfId="3" applyFont="1" applyAlignment="1">
      <alignment vertical="center" wrapText="1"/>
    </xf>
    <xf numFmtId="0" fontId="5" fillId="0" borderId="0" xfId="3" applyFont="1" applyAlignment="1">
      <alignment horizontal="left" vertical="center" wrapText="1"/>
    </xf>
    <xf numFmtId="0" fontId="7" fillId="0" borderId="0" xfId="3" applyFont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0" fontId="5" fillId="0" borderId="0" xfId="3" applyFont="1" applyAlignment="1">
      <alignment vertical="center" wrapText="1"/>
    </xf>
    <xf numFmtId="0" fontId="8" fillId="0" borderId="0" xfId="3" applyFont="1" applyAlignment="1">
      <alignment horizontal="center" vertical="center" wrapText="1"/>
    </xf>
    <xf numFmtId="0" fontId="9" fillId="0" borderId="0" xfId="3" applyFont="1" applyAlignment="1">
      <alignment vertical="center" wrapText="1"/>
    </xf>
    <xf numFmtId="14" fontId="5" fillId="0" borderId="0" xfId="3" applyNumberFormat="1" applyFont="1" applyAlignment="1">
      <alignment vertical="center" wrapText="1"/>
    </xf>
    <xf numFmtId="0" fontId="9" fillId="0" borderId="0" xfId="3" applyFont="1" applyAlignment="1">
      <alignment horizontal="center" vertical="center" wrapText="1"/>
    </xf>
    <xf numFmtId="9" fontId="4" fillId="0" borderId="0" xfId="0" applyNumberFormat="1" applyFont="1" applyAlignment="1">
      <alignment horizontal="center"/>
    </xf>
    <xf numFmtId="0" fontId="4" fillId="2" borderId="0" xfId="0" applyFont="1" applyFill="1"/>
    <xf numFmtId="0" fontId="4" fillId="0" borderId="0" xfId="0" applyFont="1" applyAlignment="1">
      <alignment horizontal="center"/>
    </xf>
    <xf numFmtId="0" fontId="8" fillId="0" borderId="0" xfId="3" applyFont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9" fontId="10" fillId="4" borderId="14" xfId="2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9" fontId="10" fillId="5" borderId="14" xfId="2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9" fontId="10" fillId="6" borderId="14" xfId="2" applyFont="1" applyFill="1" applyBorder="1" applyAlignment="1">
      <alignment horizontal="center" vertical="center" wrapText="1"/>
    </xf>
    <xf numFmtId="164" fontId="10" fillId="3" borderId="16" xfId="4" applyFont="1" applyFill="1" applyBorder="1" applyAlignment="1">
      <alignment vertical="center" wrapText="1"/>
    </xf>
    <xf numFmtId="10" fontId="10" fillId="3" borderId="16" xfId="2" applyNumberFormat="1" applyFont="1" applyFill="1" applyBorder="1" applyAlignment="1">
      <alignment horizontal="center" vertical="center" wrapText="1"/>
    </xf>
    <xf numFmtId="9" fontId="10" fillId="3" borderId="16" xfId="2" applyFont="1" applyFill="1" applyBorder="1" applyAlignment="1">
      <alignment horizontal="center" vertical="center" wrapText="1"/>
    </xf>
    <xf numFmtId="43" fontId="0" fillId="0" borderId="0" xfId="0" applyNumberFormat="1"/>
    <xf numFmtId="43" fontId="2" fillId="0" borderId="0" xfId="0" applyNumberFormat="1" applyFont="1"/>
    <xf numFmtId="0" fontId="2" fillId="0" borderId="0" xfId="0" applyFont="1"/>
    <xf numFmtId="164" fontId="11" fillId="0" borderId="16" xfId="4" applyFont="1" applyBorder="1" applyAlignment="1">
      <alignment vertical="center" wrapText="1"/>
    </xf>
    <xf numFmtId="0" fontId="10" fillId="3" borderId="17" xfId="0" applyFont="1" applyFill="1" applyBorder="1"/>
    <xf numFmtId="164" fontId="10" fillId="3" borderId="16" xfId="4" applyFont="1" applyFill="1" applyBorder="1"/>
    <xf numFmtId="10" fontId="10" fillId="3" borderId="16" xfId="2" applyNumberFormat="1" applyFont="1" applyFill="1" applyBorder="1" applyAlignment="1">
      <alignment horizontal="center"/>
    </xf>
    <xf numFmtId="9" fontId="10" fillId="3" borderId="16" xfId="2" applyFont="1" applyFill="1" applyBorder="1" applyAlignment="1">
      <alignment horizontal="center"/>
    </xf>
    <xf numFmtId="0" fontId="10" fillId="0" borderId="17" xfId="0" applyFont="1" applyBorder="1"/>
    <xf numFmtId="164" fontId="11" fillId="0" borderId="16" xfId="4" applyFont="1" applyBorder="1"/>
    <xf numFmtId="9" fontId="10" fillId="2" borderId="16" xfId="2" applyFont="1" applyFill="1" applyBorder="1" applyAlignment="1">
      <alignment horizontal="center" vertical="center" wrapText="1"/>
    </xf>
    <xf numFmtId="165" fontId="0" fillId="0" borderId="0" xfId="1" applyNumberFormat="1" applyFont="1" applyFill="1"/>
    <xf numFmtId="164" fontId="2" fillId="0" borderId="0" xfId="0" applyNumberFormat="1" applyFont="1"/>
    <xf numFmtId="165" fontId="2" fillId="0" borderId="0" xfId="1" applyNumberFormat="1" applyFont="1" applyFill="1"/>
    <xf numFmtId="0" fontId="13" fillId="0" borderId="17" xfId="3" applyFont="1" applyBorder="1" applyAlignment="1">
      <alignment vertical="center" wrapText="1"/>
    </xf>
    <xf numFmtId="10" fontId="11" fillId="0" borderId="16" xfId="2" applyNumberFormat="1" applyFont="1" applyBorder="1" applyAlignment="1">
      <alignment horizontal="center"/>
    </xf>
    <xf numFmtId="9" fontId="11" fillId="0" borderId="16" xfId="2" applyFont="1" applyBorder="1" applyAlignment="1">
      <alignment horizontal="center"/>
    </xf>
    <xf numFmtId="164" fontId="11" fillId="0" borderId="16" xfId="4" applyFont="1" applyFill="1" applyBorder="1" applyAlignment="1">
      <alignment vertical="center" wrapText="1"/>
    </xf>
    <xf numFmtId="10" fontId="11" fillId="0" borderId="16" xfId="2" applyNumberFormat="1" applyFont="1" applyFill="1" applyBorder="1" applyAlignment="1">
      <alignment horizontal="center"/>
    </xf>
    <xf numFmtId="9" fontId="11" fillId="0" borderId="16" xfId="2" applyFont="1" applyFill="1" applyBorder="1" applyAlignment="1">
      <alignment horizontal="center"/>
    </xf>
    <xf numFmtId="164" fontId="0" fillId="0" borderId="0" xfId="0" applyNumberFormat="1"/>
    <xf numFmtId="9" fontId="11" fillId="3" borderId="16" xfId="2" applyFont="1" applyFill="1" applyBorder="1" applyAlignment="1">
      <alignment horizontal="center"/>
    </xf>
    <xf numFmtId="0" fontId="11" fillId="0" borderId="17" xfId="0" applyFont="1" applyBorder="1"/>
    <xf numFmtId="0" fontId="11" fillId="2" borderId="17" xfId="0" applyFont="1" applyFill="1" applyBorder="1"/>
    <xf numFmtId="0" fontId="10" fillId="2" borderId="17" xfId="0" applyFont="1" applyFill="1" applyBorder="1"/>
    <xf numFmtId="0" fontId="12" fillId="3" borderId="17" xfId="0" applyFont="1" applyFill="1" applyBorder="1" applyAlignment="1">
      <alignment wrapText="1"/>
    </xf>
    <xf numFmtId="164" fontId="10" fillId="3" borderId="16" xfId="4" applyFont="1" applyFill="1" applyBorder="1" applyAlignment="1">
      <alignment horizontal="center"/>
    </xf>
    <xf numFmtId="0" fontId="10" fillId="3" borderId="17" xfId="0" applyFont="1" applyFill="1" applyBorder="1" applyAlignment="1">
      <alignment wrapText="1"/>
    </xf>
    <xf numFmtId="0" fontId="14" fillId="3" borderId="17" xfId="3" applyFont="1" applyFill="1" applyBorder="1" applyAlignment="1">
      <alignment vertical="center" wrapText="1"/>
    </xf>
    <xf numFmtId="0" fontId="15" fillId="3" borderId="17" xfId="3" applyFont="1" applyFill="1" applyBorder="1" applyAlignment="1">
      <alignment vertical="center" wrapText="1"/>
    </xf>
    <xf numFmtId="0" fontId="13" fillId="2" borderId="17" xfId="3" applyFont="1" applyFill="1" applyBorder="1" applyAlignment="1">
      <alignment vertical="center" wrapText="1"/>
    </xf>
    <xf numFmtId="0" fontId="16" fillId="3" borderId="17" xfId="3" applyFont="1" applyFill="1" applyBorder="1" applyAlignment="1">
      <alignment vertical="center" wrapText="1"/>
    </xf>
    <xf numFmtId="0" fontId="16" fillId="0" borderId="17" xfId="3" applyFont="1" applyBorder="1" applyAlignment="1">
      <alignment vertical="center" wrapText="1"/>
    </xf>
    <xf numFmtId="164" fontId="10" fillId="0" borderId="16" xfId="4" applyFont="1" applyBorder="1" applyAlignment="1">
      <alignment vertical="center" wrapText="1"/>
    </xf>
    <xf numFmtId="10" fontId="10" fillId="0" borderId="16" xfId="2" applyNumberFormat="1" applyFont="1" applyBorder="1" applyAlignment="1">
      <alignment horizontal="center"/>
    </xf>
    <xf numFmtId="164" fontId="10" fillId="0" borderId="16" xfId="4" applyFont="1" applyBorder="1"/>
    <xf numFmtId="164" fontId="10" fillId="0" borderId="16" xfId="4" applyFont="1" applyFill="1" applyBorder="1"/>
    <xf numFmtId="10" fontId="10" fillId="0" borderId="16" xfId="2" applyNumberFormat="1" applyFont="1" applyFill="1" applyBorder="1" applyAlignment="1">
      <alignment horizontal="center"/>
    </xf>
    <xf numFmtId="164" fontId="10" fillId="0" borderId="16" xfId="4" applyFont="1" applyFill="1" applyBorder="1" applyAlignment="1">
      <alignment vertical="center" wrapText="1"/>
    </xf>
    <xf numFmtId="9" fontId="10" fillId="0" borderId="16" xfId="2" applyFont="1" applyFill="1" applyBorder="1" applyAlignment="1">
      <alignment horizontal="center"/>
    </xf>
    <xf numFmtId="9" fontId="10" fillId="0" borderId="16" xfId="2" applyFont="1" applyBorder="1" applyAlignment="1">
      <alignment horizontal="center"/>
    </xf>
    <xf numFmtId="0" fontId="17" fillId="0" borderId="17" xfId="3" applyFont="1" applyBorder="1" applyAlignment="1">
      <alignment vertical="center" wrapText="1"/>
    </xf>
    <xf numFmtId="10" fontId="2" fillId="3" borderId="16" xfId="2" applyNumberFormat="1" applyFont="1" applyFill="1" applyBorder="1" applyAlignment="1">
      <alignment horizontal="center"/>
    </xf>
    <xf numFmtId="9" fontId="2" fillId="3" borderId="16" xfId="2" applyFont="1" applyFill="1" applyBorder="1" applyAlignment="1">
      <alignment horizontal="center"/>
    </xf>
    <xf numFmtId="0" fontId="10" fillId="2" borderId="17" xfId="0" applyFont="1" applyFill="1" applyBorder="1" applyAlignment="1">
      <alignment wrapText="1"/>
    </xf>
    <xf numFmtId="10" fontId="2" fillId="0" borderId="16" xfId="2" applyNumberFormat="1" applyFont="1" applyFill="1" applyBorder="1" applyAlignment="1">
      <alignment horizontal="center"/>
    </xf>
    <xf numFmtId="9" fontId="2" fillId="0" borderId="16" xfId="2" applyFont="1" applyFill="1" applyBorder="1" applyAlignment="1">
      <alignment horizontal="center"/>
    </xf>
    <xf numFmtId="0" fontId="18" fillId="3" borderId="18" xfId="0" applyFont="1" applyFill="1" applyBorder="1" applyAlignment="1">
      <alignment wrapText="1"/>
    </xf>
    <xf numFmtId="164" fontId="10" fillId="3" borderId="19" xfId="4" applyFont="1" applyFill="1" applyBorder="1"/>
    <xf numFmtId="10" fontId="2" fillId="3" borderId="19" xfId="2" applyNumberFormat="1" applyFont="1" applyFill="1" applyBorder="1" applyAlignment="1">
      <alignment horizontal="center"/>
    </xf>
    <xf numFmtId="9" fontId="2" fillId="3" borderId="19" xfId="2" applyFont="1" applyFill="1" applyBorder="1" applyAlignment="1">
      <alignment horizontal="center"/>
    </xf>
    <xf numFmtId="165" fontId="10" fillId="3" borderId="19" xfId="1" applyNumberFormat="1" applyFont="1" applyFill="1" applyBorder="1"/>
    <xf numFmtId="165" fontId="0" fillId="0" borderId="0" xfId="1" applyNumberFormat="1" applyFont="1"/>
  </cellXfs>
  <cellStyles count="5">
    <cellStyle name="Millares" xfId="1" builtinId="3"/>
    <cellStyle name="Millares 2" xfId="4" xr:uid="{29469115-4EE4-4B73-83AA-F2A209FBB677}"/>
    <cellStyle name="Normal" xfId="0" builtinId="0"/>
    <cellStyle name="Normal 2 2" xfId="3" xr:uid="{6B25885B-32CE-4A20-B23A-25EE782FD4B2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59530</xdr:colOff>
      <xdr:row>1</xdr:row>
      <xdr:rowOff>23812</xdr:rowOff>
    </xdr:from>
    <xdr:ext cx="1431019" cy="456032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D0A75CCC-6BF6-49D7-BC6C-B62990C87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844390" y="214312"/>
          <a:ext cx="1431019" cy="45603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11</xdr:col>
      <xdr:colOff>104775</xdr:colOff>
      <xdr:row>0</xdr:row>
      <xdr:rowOff>190500</xdr:rowOff>
    </xdr:from>
    <xdr:to>
      <xdr:col>12</xdr:col>
      <xdr:colOff>695300</xdr:colOff>
      <xdr:row>5</xdr:row>
      <xdr:rowOff>145391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B752E2-7994-4E22-A403-FC1A9BCA8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90500"/>
          <a:ext cx="695300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5/Acuerdos%20presupuestales/Preliminares/Anexo%20acuerdo%201%202025.xlsx" TargetMode="External"/><Relationship Id="rId2" Type="http://schemas.openxmlformats.org/officeDocument/2006/relationships/externalLinkPath" Target="file:///Y:\A&#241;o%202025\Acuerdos%20presupuestales\Preliminares\Anexo%20acuerdo%201%202025.xlsx" TargetMode="External"/><Relationship Id="rId1" Type="http://schemas.openxmlformats.org/officeDocument/2006/relationships/externalLinkPath" Target="/A&#241;o%202025/Acuerdos%20presupuestales/Preliminares/Anexo%20acuerdo%201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241;o%202010\CIERRES%202010\ACUERDOS%202010\ANEXO%20ACUERDO%206-10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TABILIDAD\ANEXO%20CIERRE%20DE%20INGRESOS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"/>
      <sheetName val="Anexo No. 1 Regionaliza Recaudo"/>
      <sheetName val="Anexo No. 2 Presup Ingr"/>
      <sheetName val="Anexo No. 3 Presupt GtosD"/>
      <sheetName val="Anexo No. 4 Regionaliz Proyect"/>
      <sheetName val="Anexo No. 1 Regionaliza Rec MOD"/>
      <sheetName val="Anexo No. 2 Presup IngrMOD"/>
      <sheetName val="Anexo No. 3 Presupt Gtos "/>
      <sheetName val="Anexo No. 3 Presupt Gtos HT"/>
      <sheetName val="Anexo No. 4 Regionaliz ProyectM"/>
      <sheetName val="Anexo 5 Planta y Equipo de inic"/>
      <sheetName val="Anexo 5 Planta y Equipo incre"/>
      <sheetName val="Anexo 5 Planta y Equipo dif"/>
      <sheetName val="Anexo No. 6 Honorarios"/>
      <sheetName val="Anexo No. 7 Regionaliza Recau"/>
      <sheetName val="RECAUDO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 Pto"/>
      <sheetName val="Superavit 2024"/>
      <sheetName val="Funcionamiento (2)"/>
      <sheetName val="Nómina y honorarios 2024ini"/>
      <sheetName val="% Personal"/>
      <sheetName val="Rendimientos"/>
      <sheetName val="Anexo Ingresos"/>
      <sheetName val="INGRESO NETO"/>
      <sheetName val="CONCILIACIÓN INGRESOS"/>
      <sheetName val="proyec cabezas"/>
      <sheetName val="Ing programas"/>
      <sheetName val="VENTAS EPPC"/>
      <sheetName val="RES"/>
      <sheetName val="FUN"/>
      <sheetName val="MER"/>
      <sheetName val="TEC"/>
      <sheetName val="ECO"/>
      <sheetName val="PPC"/>
      <sheetName val="TRANSF"/>
      <sheetName val="SAN"/>
      <sheetName val="COM"/>
      <sheetName val="FUN REG"/>
      <sheetName val="MER REG"/>
      <sheetName val="TEC REG"/>
      <sheetName val="ECO REG"/>
      <sheetName val="EPPC REG"/>
      <sheetName val="INVES REG"/>
      <sheetName val="SAN REG"/>
      <sheetName val="COM REG"/>
      <sheetName val="Rub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Otros ingresos"/>
      <sheetName val="Anexo 2 "/>
      <sheetName val="Funcionamiento"/>
      <sheetName val="Nómina y honorarios II TRIM."/>
      <sheetName val="Inversión total en programas"/>
      <sheetName val="MODELO CONTRATISTAS"/>
      <sheetName val="Servicios personal 2005"/>
      <sheetName val="Nómina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/>
      <sheetData sheetId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/>
      <sheetData sheetId="4">
        <row r="13">
          <cell r="C1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3">
          <cell r="V13">
            <v>260534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D8543-DDD0-4BA6-AAE6-91EF029A28E7}">
  <sheetPr>
    <tabColor theme="7" tint="0.39997558519241921"/>
    <pageSetUpPr fitToPage="1"/>
  </sheetPr>
  <dimension ref="B1:S139"/>
  <sheetViews>
    <sheetView showGridLines="0" tabSelected="1" zoomScale="85" zoomScaleNormal="85" workbookViewId="0">
      <pane xSplit="2" ySplit="14" topLeftCell="C133" activePane="bottomRight" state="frozen"/>
      <selection activeCell="AC46" sqref="AC46"/>
      <selection pane="topRight" activeCell="AC46" sqref="AC46"/>
      <selection pane="bottomLeft" activeCell="AC46" sqref="AC46"/>
      <selection pane="bottomRight" activeCell="D135" sqref="D135"/>
    </sheetView>
  </sheetViews>
  <sheetFormatPr baseColWidth="10" defaultColWidth="11.44140625" defaultRowHeight="14.4" x14ac:dyDescent="0.3"/>
  <cols>
    <col min="2" max="2" width="60.6640625" customWidth="1"/>
    <col min="3" max="3" width="21.44140625" bestFit="1" customWidth="1"/>
    <col min="4" max="4" width="23.6640625" customWidth="1"/>
    <col min="5" max="5" width="18.109375" style="1" customWidth="1"/>
    <col min="6" max="6" width="21.5546875" customWidth="1"/>
    <col min="7" max="7" width="18.109375" style="1" customWidth="1"/>
    <col min="8" max="8" width="22.33203125" customWidth="1"/>
    <col min="9" max="9" width="18.109375" style="1" customWidth="1"/>
    <col min="10" max="10" width="22.33203125" customWidth="1"/>
    <col min="11" max="11" width="18.109375" style="1" customWidth="1"/>
    <col min="12" max="12" width="21.109375" hidden="1" customWidth="1"/>
    <col min="13" max="13" width="20" customWidth="1"/>
    <col min="14" max="14" width="21.5546875" customWidth="1"/>
    <col min="15" max="15" width="28.5546875" customWidth="1"/>
    <col min="16" max="16" width="19.33203125" hidden="1" customWidth="1"/>
    <col min="17" max="17" width="17.5546875" hidden="1" customWidth="1"/>
    <col min="18" max="18" width="14.88671875" hidden="1" customWidth="1"/>
    <col min="19" max="19" width="17.44140625" hidden="1" customWidth="1"/>
    <col min="20" max="21" width="0" hidden="1" customWidth="1"/>
  </cols>
  <sheetData>
    <row r="1" spans="2:14" ht="15" thickBot="1" x14ac:dyDescent="0.35"/>
    <row r="2" spans="2:14" ht="15" customHeight="1" x14ac:dyDescent="0.3">
      <c r="B2" s="2" t="s">
        <v>0</v>
      </c>
      <c r="C2" s="3"/>
      <c r="D2" s="3"/>
      <c r="E2" s="3"/>
      <c r="F2" s="3"/>
      <c r="G2" s="3"/>
      <c r="H2" s="3"/>
      <c r="I2" s="3"/>
      <c r="J2" s="3"/>
      <c r="K2" s="4"/>
    </row>
    <row r="3" spans="2:14" x14ac:dyDescent="0.3">
      <c r="B3" s="5"/>
      <c r="C3" s="6"/>
      <c r="D3" s="6"/>
      <c r="E3" s="6"/>
      <c r="F3" s="6"/>
      <c r="G3" s="6"/>
      <c r="H3" s="6"/>
      <c r="I3" s="6"/>
      <c r="J3" s="6"/>
      <c r="K3" s="7"/>
    </row>
    <row r="4" spans="2:14" x14ac:dyDescent="0.3">
      <c r="B4" s="5"/>
      <c r="C4" s="6"/>
      <c r="D4" s="6"/>
      <c r="E4" s="6"/>
      <c r="F4" s="6"/>
      <c r="G4" s="6"/>
      <c r="H4" s="6"/>
      <c r="I4" s="6"/>
      <c r="J4" s="6"/>
      <c r="K4" s="7"/>
    </row>
    <row r="5" spans="2:14" ht="15" thickBot="1" x14ac:dyDescent="0.35">
      <c r="B5" s="8"/>
      <c r="C5" s="9"/>
      <c r="D5" s="9"/>
      <c r="E5" s="9"/>
      <c r="F5" s="9"/>
      <c r="G5" s="9"/>
      <c r="H5" s="9"/>
      <c r="I5" s="9"/>
      <c r="J5" s="9"/>
      <c r="K5" s="10"/>
    </row>
    <row r="6" spans="2:14" s="15" customFormat="1" ht="15.75" customHeight="1" thickBot="1" x14ac:dyDescent="0.35">
      <c r="B6" s="11" t="s">
        <v>1</v>
      </c>
      <c r="C6" s="12"/>
      <c r="D6" s="12"/>
      <c r="E6" s="12"/>
      <c r="F6" s="12"/>
      <c r="G6" s="12"/>
      <c r="H6" s="12"/>
      <c r="I6" s="12"/>
      <c r="J6" s="13"/>
      <c r="K6" s="14" t="s">
        <v>2</v>
      </c>
    </row>
    <row r="7" spans="2:14" s="15" customFormat="1" x14ac:dyDescent="0.3">
      <c r="B7" s="16"/>
      <c r="C7" s="16"/>
      <c r="D7" s="16"/>
      <c r="E7" s="16"/>
      <c r="F7" s="16"/>
      <c r="G7" s="16"/>
      <c r="H7" s="16"/>
      <c r="I7" s="16"/>
      <c r="J7" s="17"/>
      <c r="K7" s="18"/>
    </row>
    <row r="8" spans="2:14" s="15" customFormat="1" ht="12.75" customHeight="1" x14ac:dyDescent="0.3">
      <c r="B8" s="19" t="s">
        <v>3</v>
      </c>
      <c r="C8" s="20" t="s">
        <v>4</v>
      </c>
      <c r="D8" s="20"/>
      <c r="E8" s="21"/>
      <c r="F8" s="19"/>
      <c r="G8" s="21"/>
      <c r="H8" s="19"/>
      <c r="I8" s="21"/>
      <c r="J8" s="17"/>
      <c r="K8" s="18"/>
    </row>
    <row r="9" spans="2:14" s="15" customFormat="1" x14ac:dyDescent="0.3">
      <c r="B9" s="22" t="s">
        <v>5</v>
      </c>
      <c r="C9" s="23">
        <v>2024</v>
      </c>
      <c r="E9" s="24"/>
      <c r="F9" s="22"/>
      <c r="G9" s="24"/>
      <c r="H9" s="22"/>
      <c r="I9" s="24"/>
      <c r="J9" s="17"/>
      <c r="K9" s="18"/>
    </row>
    <row r="10" spans="2:14" s="15" customFormat="1" ht="13.8" x14ac:dyDescent="0.3">
      <c r="B10" s="25" t="s">
        <v>6</v>
      </c>
      <c r="C10" s="26">
        <v>45657</v>
      </c>
      <c r="E10" s="27"/>
      <c r="F10" s="25"/>
      <c r="G10" s="27"/>
      <c r="H10" s="25"/>
      <c r="I10" s="27"/>
      <c r="K10" s="28"/>
    </row>
    <row r="11" spans="2:14" s="15" customFormat="1" ht="13.8" x14ac:dyDescent="0.3">
      <c r="D11" s="29"/>
      <c r="E11" s="30"/>
      <c r="G11" s="30"/>
      <c r="I11" s="30"/>
      <c r="K11" s="28"/>
    </row>
    <row r="12" spans="2:14" s="15" customFormat="1" x14ac:dyDescent="0.3">
      <c r="B12" s="31" t="s">
        <v>7</v>
      </c>
      <c r="C12" s="31"/>
      <c r="D12" s="31"/>
      <c r="E12" s="31"/>
      <c r="F12" s="31"/>
      <c r="G12" s="31"/>
      <c r="H12" s="31"/>
      <c r="I12" s="31"/>
      <c r="J12" s="31"/>
      <c r="K12" s="31"/>
    </row>
    <row r="13" spans="2:14" ht="12" customHeight="1" thickBot="1" x14ac:dyDescent="0.35">
      <c r="B13" s="32" t="s">
        <v>8</v>
      </c>
      <c r="C13" s="32"/>
      <c r="D13" s="32"/>
      <c r="E13" s="32"/>
      <c r="F13" s="32"/>
      <c r="G13" s="32"/>
      <c r="H13" s="32"/>
      <c r="I13" s="32"/>
      <c r="J13" s="32"/>
      <c r="K13" s="32"/>
    </row>
    <row r="14" spans="2:14" ht="36.75" customHeight="1" x14ac:dyDescent="0.3">
      <c r="B14" s="33" t="s">
        <v>9</v>
      </c>
      <c r="C14" s="33" t="s">
        <v>10</v>
      </c>
      <c r="D14" s="33" t="s">
        <v>11</v>
      </c>
      <c r="E14" s="33" t="s">
        <v>12</v>
      </c>
      <c r="F14" s="34" t="s">
        <v>13</v>
      </c>
      <c r="G14" s="35" t="s">
        <v>14</v>
      </c>
      <c r="H14" s="36" t="s">
        <v>15</v>
      </c>
      <c r="I14" s="37" t="s">
        <v>16</v>
      </c>
      <c r="J14" s="38" t="s">
        <v>17</v>
      </c>
      <c r="K14" s="39" t="s">
        <v>18</v>
      </c>
    </row>
    <row r="15" spans="2:14" ht="15.75" customHeight="1" x14ac:dyDescent="0.3">
      <c r="B15" s="51"/>
      <c r="C15" s="52"/>
      <c r="D15" s="52"/>
      <c r="E15" s="53"/>
      <c r="F15" s="52"/>
      <c r="G15" s="53"/>
      <c r="H15" s="52"/>
      <c r="I15" s="53"/>
      <c r="J15" s="52"/>
      <c r="K15" s="53"/>
      <c r="L15" s="43"/>
    </row>
    <row r="16" spans="2:14" x14ac:dyDescent="0.3">
      <c r="B16" s="47" t="s">
        <v>19</v>
      </c>
      <c r="C16" s="48">
        <v>13513784767.560013</v>
      </c>
      <c r="D16" s="48">
        <v>2855595690</v>
      </c>
      <c r="E16" s="41">
        <v>0.21130983947997223</v>
      </c>
      <c r="F16" s="48">
        <v>6071709991</v>
      </c>
      <c r="G16" s="42">
        <v>0.44929752067497819</v>
      </c>
      <c r="H16" s="48">
        <v>9466216391</v>
      </c>
      <c r="I16" s="42">
        <v>0.7004859522199699</v>
      </c>
      <c r="J16" s="48">
        <f>+J17+J51</f>
        <v>13142302663</v>
      </c>
      <c r="K16" s="42">
        <v>0.97251087604623099</v>
      </c>
      <c r="L16" s="43"/>
      <c r="N16" s="54"/>
    </row>
    <row r="17" spans="2:15" x14ac:dyDescent="0.3">
      <c r="B17" s="47" t="s">
        <v>20</v>
      </c>
      <c r="C17" s="48">
        <v>4740462395.9600134</v>
      </c>
      <c r="D17" s="48">
        <v>956741911</v>
      </c>
      <c r="E17" s="41">
        <v>0.20182459665018515</v>
      </c>
      <c r="F17" s="48">
        <v>1980129057</v>
      </c>
      <c r="G17" s="42">
        <v>0.41770799799773428</v>
      </c>
      <c r="H17" s="48">
        <v>3155241143</v>
      </c>
      <c r="I17" s="42">
        <v>0.66559775807714583</v>
      </c>
      <c r="J17" s="48">
        <f>+J18+J30+J47</f>
        <v>4450492023</v>
      </c>
      <c r="K17" s="42">
        <v>0.93883078300396683</v>
      </c>
      <c r="L17" s="43"/>
    </row>
    <row r="18" spans="2:15" s="45" customFormat="1" x14ac:dyDescent="0.3">
      <c r="B18" s="47" t="s">
        <v>21</v>
      </c>
      <c r="C18" s="40">
        <v>1490687353</v>
      </c>
      <c r="D18" s="40">
        <v>319013001</v>
      </c>
      <c r="E18" s="49">
        <v>0.21400396290878038</v>
      </c>
      <c r="F18" s="40">
        <v>666956977</v>
      </c>
      <c r="G18" s="50">
        <v>0.44741573453196126</v>
      </c>
      <c r="H18" s="40">
        <v>1034680613</v>
      </c>
      <c r="I18" s="42">
        <v>0.69409632470397697</v>
      </c>
      <c r="J18" s="40">
        <f>SUM(J19:J29)</f>
        <v>1388205358</v>
      </c>
      <c r="K18" s="42">
        <v>0.93125185184287262</v>
      </c>
      <c r="L18" s="43"/>
      <c r="M18" s="44"/>
      <c r="N18" s="55"/>
      <c r="O18" s="56"/>
    </row>
    <row r="19" spans="2:15" x14ac:dyDescent="0.3">
      <c r="B19" s="57" t="s">
        <v>22</v>
      </c>
      <c r="C19" s="46">
        <v>984592767</v>
      </c>
      <c r="D19" s="46">
        <v>211876256</v>
      </c>
      <c r="E19" s="58">
        <v>0.21519176567341167</v>
      </c>
      <c r="F19" s="46">
        <v>442401525</v>
      </c>
      <c r="G19" s="59">
        <v>0.44932437026525507</v>
      </c>
      <c r="H19" s="46">
        <v>684755860</v>
      </c>
      <c r="I19" s="59">
        <v>0.6954711459910613</v>
      </c>
      <c r="J19" s="46">
        <v>913420087</v>
      </c>
      <c r="K19" s="59">
        <v>0.92771358638266332</v>
      </c>
      <c r="L19" s="43">
        <f t="shared" ref="L19:L29" si="0">+J19-H19</f>
        <v>228664227</v>
      </c>
    </row>
    <row r="20" spans="2:15" x14ac:dyDescent="0.3">
      <c r="B20" s="57" t="s">
        <v>23</v>
      </c>
      <c r="C20" s="46">
        <v>1944000</v>
      </c>
      <c r="D20" s="46">
        <v>459000</v>
      </c>
      <c r="E20" s="58">
        <v>0.2361111111111111</v>
      </c>
      <c r="F20" s="46">
        <v>945000</v>
      </c>
      <c r="G20" s="59">
        <v>0.4861111111111111</v>
      </c>
      <c r="H20" s="46">
        <v>1431000</v>
      </c>
      <c r="I20" s="59">
        <v>0.73611111111111116</v>
      </c>
      <c r="J20" s="46">
        <v>1890000</v>
      </c>
      <c r="K20" s="59">
        <v>0.97222222222222221</v>
      </c>
      <c r="L20" s="43">
        <f t="shared" si="0"/>
        <v>459000</v>
      </c>
    </row>
    <row r="21" spans="2:15" x14ac:dyDescent="0.3">
      <c r="B21" s="57" t="s">
        <v>24</v>
      </c>
      <c r="C21" s="46">
        <v>45981074</v>
      </c>
      <c r="D21" s="46">
        <v>8358978</v>
      </c>
      <c r="E21" s="58">
        <v>0.18179170847553497</v>
      </c>
      <c r="F21" s="46">
        <v>17542697</v>
      </c>
      <c r="G21" s="59">
        <v>0.38151994883808066</v>
      </c>
      <c r="H21" s="46">
        <v>27358034</v>
      </c>
      <c r="I21" s="59">
        <v>0.59498466695232044</v>
      </c>
      <c r="J21" s="46">
        <v>39168771</v>
      </c>
      <c r="K21" s="59">
        <v>0.85184550060748909</v>
      </c>
      <c r="L21" s="43">
        <f t="shared" si="0"/>
        <v>11810737</v>
      </c>
    </row>
    <row r="22" spans="2:15" x14ac:dyDescent="0.3">
      <c r="B22" s="57" t="s">
        <v>25</v>
      </c>
      <c r="C22" s="46">
        <v>76635121</v>
      </c>
      <c r="D22" s="46">
        <v>16756243</v>
      </c>
      <c r="E22" s="58">
        <v>0.21864965803342309</v>
      </c>
      <c r="F22" s="46">
        <v>35166459</v>
      </c>
      <c r="G22" s="59">
        <v>0.45888175736031006</v>
      </c>
      <c r="H22" s="46">
        <v>54837637</v>
      </c>
      <c r="I22" s="59">
        <v>0.71556795741211132</v>
      </c>
      <c r="J22" s="46">
        <v>73997694</v>
      </c>
      <c r="K22" s="59">
        <v>0.96558461752803915</v>
      </c>
      <c r="L22" s="43">
        <f t="shared" si="0"/>
        <v>19160057</v>
      </c>
    </row>
    <row r="23" spans="2:15" x14ac:dyDescent="0.3">
      <c r="B23" s="57" t="s">
        <v>26</v>
      </c>
      <c r="C23" s="46">
        <v>956103</v>
      </c>
      <c r="D23" s="46">
        <v>0</v>
      </c>
      <c r="E23" s="58">
        <v>0</v>
      </c>
      <c r="F23" s="46">
        <v>300000</v>
      </c>
      <c r="G23" s="59">
        <v>0.31377372521579788</v>
      </c>
      <c r="H23" s="46">
        <v>600000</v>
      </c>
      <c r="I23" s="59">
        <v>0.62754745043159577</v>
      </c>
      <c r="J23" s="46">
        <v>900000</v>
      </c>
      <c r="K23" s="59">
        <v>0.94132117564739359</v>
      </c>
      <c r="L23" s="43">
        <f t="shared" si="0"/>
        <v>300000</v>
      </c>
    </row>
    <row r="24" spans="2:15" x14ac:dyDescent="0.3">
      <c r="B24" s="57" t="s">
        <v>27</v>
      </c>
      <c r="C24" s="46">
        <v>76635121</v>
      </c>
      <c r="D24" s="46">
        <v>16756243</v>
      </c>
      <c r="E24" s="58">
        <v>0.21864965803342309</v>
      </c>
      <c r="F24" s="46">
        <v>35166478</v>
      </c>
      <c r="G24" s="59">
        <v>0.45888200528841078</v>
      </c>
      <c r="H24" s="46">
        <v>54837656</v>
      </c>
      <c r="I24" s="59">
        <v>0.71556820534021215</v>
      </c>
      <c r="J24" s="46">
        <v>73997713</v>
      </c>
      <c r="K24" s="59">
        <v>0.96558486545613986</v>
      </c>
      <c r="L24" s="43">
        <f t="shared" si="0"/>
        <v>19160057</v>
      </c>
    </row>
    <row r="25" spans="2:15" x14ac:dyDescent="0.3">
      <c r="B25" s="57" t="s">
        <v>28</v>
      </c>
      <c r="C25" s="46">
        <v>9196214</v>
      </c>
      <c r="D25" s="46">
        <v>2010736</v>
      </c>
      <c r="E25" s="58">
        <v>0.21864823937328992</v>
      </c>
      <c r="F25" s="46">
        <v>4219970</v>
      </c>
      <c r="G25" s="59">
        <v>0.45888123090654481</v>
      </c>
      <c r="H25" s="46">
        <v>6580513</v>
      </c>
      <c r="I25" s="59">
        <v>0.71556762380692751</v>
      </c>
      <c r="J25" s="46">
        <v>8657753</v>
      </c>
      <c r="K25" s="59">
        <v>0.94144753482248233</v>
      </c>
      <c r="L25" s="43">
        <f t="shared" si="0"/>
        <v>2077240</v>
      </c>
    </row>
    <row r="26" spans="2:15" x14ac:dyDescent="0.3">
      <c r="B26" s="57" t="s">
        <v>29</v>
      </c>
      <c r="C26" s="46">
        <v>206649937</v>
      </c>
      <c r="D26" s="46">
        <v>44657845</v>
      </c>
      <c r="E26" s="58">
        <v>0.21610384038007233</v>
      </c>
      <c r="F26" s="46">
        <v>93232348</v>
      </c>
      <c r="G26" s="59">
        <v>0.45116078598175424</v>
      </c>
      <c r="H26" s="46">
        <v>144996613</v>
      </c>
      <c r="I26" s="59">
        <v>0.70165331335184489</v>
      </c>
      <c r="J26" s="46">
        <v>196231740</v>
      </c>
      <c r="K26" s="59">
        <v>0.9495852882839253</v>
      </c>
      <c r="L26" s="43">
        <f t="shared" si="0"/>
        <v>51235127</v>
      </c>
    </row>
    <row r="27" spans="2:15" x14ac:dyDescent="0.3">
      <c r="B27" s="57" t="s">
        <v>30</v>
      </c>
      <c r="C27" s="46">
        <v>39154236</v>
      </c>
      <c r="D27" s="46">
        <v>8060400</v>
      </c>
      <c r="E27" s="58">
        <v>0.20586278327586319</v>
      </c>
      <c r="F27" s="46">
        <v>16879900</v>
      </c>
      <c r="G27" s="59">
        <v>0.4311129963051763</v>
      </c>
      <c r="H27" s="46">
        <v>26345500</v>
      </c>
      <c r="I27" s="59">
        <v>0.67286461674287301</v>
      </c>
      <c r="J27" s="46">
        <v>35525000</v>
      </c>
      <c r="K27" s="59">
        <v>0.90730923724319379</v>
      </c>
      <c r="L27" s="43">
        <f t="shared" si="0"/>
        <v>9179500</v>
      </c>
    </row>
    <row r="28" spans="2:15" x14ac:dyDescent="0.3">
      <c r="B28" s="57" t="s">
        <v>31</v>
      </c>
      <c r="C28" s="46">
        <v>29365692</v>
      </c>
      <c r="D28" s="46">
        <v>6046300</v>
      </c>
      <c r="E28" s="58">
        <v>0.20589673146473103</v>
      </c>
      <c r="F28" s="46">
        <v>12661100</v>
      </c>
      <c r="G28" s="59">
        <v>0.43115278877133223</v>
      </c>
      <c r="H28" s="46">
        <v>19761900</v>
      </c>
      <c r="I28" s="59">
        <v>0.67295877107203872</v>
      </c>
      <c r="J28" s="46">
        <v>26648500</v>
      </c>
      <c r="K28" s="59">
        <v>0.90747052717163956</v>
      </c>
      <c r="L28" s="43">
        <f t="shared" si="0"/>
        <v>6886600</v>
      </c>
    </row>
    <row r="29" spans="2:15" x14ac:dyDescent="0.3">
      <c r="B29" s="57" t="s">
        <v>32</v>
      </c>
      <c r="C29" s="46">
        <v>19577088</v>
      </c>
      <c r="D29" s="46">
        <v>4031000</v>
      </c>
      <c r="E29" s="58">
        <v>0.20590396283655668</v>
      </c>
      <c r="F29" s="46">
        <v>8441500</v>
      </c>
      <c r="G29" s="59">
        <v>0.43119283112994128</v>
      </c>
      <c r="H29" s="46">
        <v>13175900</v>
      </c>
      <c r="I29" s="59">
        <v>0.67302655022033919</v>
      </c>
      <c r="J29" s="46">
        <v>17768100</v>
      </c>
      <c r="K29" s="59">
        <v>0.90759667627790197</v>
      </c>
      <c r="L29" s="43">
        <f t="shared" si="0"/>
        <v>4592200</v>
      </c>
    </row>
    <row r="30" spans="2:15" s="45" customFormat="1" x14ac:dyDescent="0.3">
      <c r="B30" s="47" t="s">
        <v>33</v>
      </c>
      <c r="C30" s="48">
        <v>2081600917.9600134</v>
      </c>
      <c r="D30" s="48">
        <v>468673703</v>
      </c>
      <c r="E30" s="49">
        <v>0.22515060353610153</v>
      </c>
      <c r="F30" s="48">
        <v>837298809</v>
      </c>
      <c r="G30" s="50">
        <v>0.40223791302924672</v>
      </c>
      <c r="H30" s="48">
        <v>1306464009</v>
      </c>
      <c r="I30" s="50">
        <v>0.6276246314689109</v>
      </c>
      <c r="J30" s="48">
        <f>SUM(J31:J46)</f>
        <v>1980320116</v>
      </c>
      <c r="K30" s="50">
        <v>0.95134475533414475</v>
      </c>
      <c r="L30" s="43"/>
      <c r="M30" s="44"/>
      <c r="N30" s="55"/>
      <c r="O30" s="44"/>
    </row>
    <row r="31" spans="2:15" x14ac:dyDescent="0.3">
      <c r="B31" s="57" t="s">
        <v>34</v>
      </c>
      <c r="C31" s="60">
        <v>643099766</v>
      </c>
      <c r="D31" s="46">
        <v>154682704</v>
      </c>
      <c r="E31" s="58">
        <v>0.24052676144186314</v>
      </c>
      <c r="F31" s="46">
        <v>252980503</v>
      </c>
      <c r="G31" s="59">
        <v>0.39337676107939995</v>
      </c>
      <c r="H31" s="46">
        <v>416188329</v>
      </c>
      <c r="I31" s="59">
        <v>0.64715982030072761</v>
      </c>
      <c r="J31" s="46">
        <v>624598010</v>
      </c>
      <c r="K31" s="59">
        <v>0.97123034872943803</v>
      </c>
      <c r="L31" s="43">
        <f t="shared" ref="L31:L46" si="1">+J31-H31</f>
        <v>208409681</v>
      </c>
    </row>
    <row r="32" spans="2:15" x14ac:dyDescent="0.3">
      <c r="B32" s="57" t="s">
        <v>35</v>
      </c>
      <c r="C32" s="60">
        <v>33476354</v>
      </c>
      <c r="D32" s="46">
        <v>18048613</v>
      </c>
      <c r="E32" s="58">
        <v>0.53914512315170282</v>
      </c>
      <c r="F32" s="46">
        <v>18048613</v>
      </c>
      <c r="G32" s="59">
        <v>0.53914512315170282</v>
      </c>
      <c r="H32" s="46">
        <v>18048613</v>
      </c>
      <c r="I32" s="59">
        <v>0.53914512315170282</v>
      </c>
      <c r="J32" s="46">
        <v>24579333</v>
      </c>
      <c r="K32" s="59">
        <v>0.73422968941002353</v>
      </c>
      <c r="L32" s="43">
        <f t="shared" si="1"/>
        <v>6530720</v>
      </c>
    </row>
    <row r="33" spans="2:15" x14ac:dyDescent="0.3">
      <c r="B33" s="57" t="s">
        <v>36</v>
      </c>
      <c r="C33" s="60">
        <v>34014243</v>
      </c>
      <c r="D33" s="46">
        <v>11999732</v>
      </c>
      <c r="E33" s="58">
        <v>0.35278550811787873</v>
      </c>
      <c r="F33" s="46">
        <v>18860176</v>
      </c>
      <c r="G33" s="59">
        <v>0.55447878113883053</v>
      </c>
      <c r="H33" s="46">
        <v>26888976</v>
      </c>
      <c r="I33" s="59">
        <v>0.79052107671483385</v>
      </c>
      <c r="J33" s="46">
        <v>33990539</v>
      </c>
      <c r="K33" s="59">
        <v>0.99930311546254313</v>
      </c>
      <c r="L33" s="43">
        <f t="shared" si="1"/>
        <v>7101563</v>
      </c>
    </row>
    <row r="34" spans="2:15" x14ac:dyDescent="0.3">
      <c r="B34" s="57" t="s">
        <v>37</v>
      </c>
      <c r="C34" s="60">
        <v>80606945</v>
      </c>
      <c r="D34" s="46">
        <v>23372090</v>
      </c>
      <c r="E34" s="58">
        <v>0.28995131871081331</v>
      </c>
      <c r="F34" s="46">
        <v>45341672</v>
      </c>
      <c r="G34" s="59">
        <v>0.56250329298548651</v>
      </c>
      <c r="H34" s="46">
        <v>67613130</v>
      </c>
      <c r="I34" s="59">
        <v>0.83880030436583353</v>
      </c>
      <c r="J34" s="46">
        <v>79875545</v>
      </c>
      <c r="K34" s="59">
        <v>0.99092634015592573</v>
      </c>
      <c r="L34" s="43">
        <f t="shared" si="1"/>
        <v>12262415</v>
      </c>
    </row>
    <row r="35" spans="2:15" x14ac:dyDescent="0.3">
      <c r="B35" s="57" t="s">
        <v>38</v>
      </c>
      <c r="C35" s="60">
        <v>7575308</v>
      </c>
      <c r="D35" s="46">
        <v>1392800</v>
      </c>
      <c r="E35" s="58">
        <v>0.18386051101816586</v>
      </c>
      <c r="F35" s="46">
        <v>3382500</v>
      </c>
      <c r="G35" s="59">
        <v>0.44651649807506177</v>
      </c>
      <c r="H35" s="46">
        <v>4912900</v>
      </c>
      <c r="I35" s="59">
        <v>0.64854128703413771</v>
      </c>
      <c r="J35" s="46">
        <v>6794350</v>
      </c>
      <c r="K35" s="59">
        <v>0.89690742607429297</v>
      </c>
      <c r="L35" s="43">
        <f t="shared" si="1"/>
        <v>1881450</v>
      </c>
      <c r="N35" s="43"/>
    </row>
    <row r="36" spans="2:15" x14ac:dyDescent="0.3">
      <c r="B36" s="57" t="s">
        <v>39</v>
      </c>
      <c r="C36" s="60">
        <v>697173645.96001351</v>
      </c>
      <c r="D36" s="60">
        <v>156878830</v>
      </c>
      <c r="E36" s="61">
        <v>0.22502117070701466</v>
      </c>
      <c r="F36" s="60">
        <v>325098092</v>
      </c>
      <c r="G36" s="62">
        <v>0.46630863613947626</v>
      </c>
      <c r="H36" s="60">
        <v>505096320</v>
      </c>
      <c r="I36" s="62">
        <v>0.72449141318943355</v>
      </c>
      <c r="J36" s="60">
        <v>673332538</v>
      </c>
      <c r="K36" s="62">
        <v>0.96580319967892059</v>
      </c>
      <c r="L36" s="43">
        <f t="shared" si="1"/>
        <v>168236218</v>
      </c>
      <c r="N36" s="43"/>
    </row>
    <row r="37" spans="2:15" x14ac:dyDescent="0.3">
      <c r="B37" s="57" t="s">
        <v>40</v>
      </c>
      <c r="C37" s="60">
        <v>35621093</v>
      </c>
      <c r="D37" s="60">
        <v>35621093</v>
      </c>
      <c r="E37" s="61">
        <v>1</v>
      </c>
      <c r="F37" s="60">
        <v>35621093</v>
      </c>
      <c r="G37" s="62">
        <v>1</v>
      </c>
      <c r="H37" s="60">
        <v>35621093</v>
      </c>
      <c r="I37" s="62">
        <v>1</v>
      </c>
      <c r="J37" s="60">
        <v>35621093</v>
      </c>
      <c r="K37" s="62">
        <v>1</v>
      </c>
      <c r="L37" s="43">
        <f t="shared" si="1"/>
        <v>0</v>
      </c>
    </row>
    <row r="38" spans="2:15" x14ac:dyDescent="0.3">
      <c r="B38" s="57" t="s">
        <v>41</v>
      </c>
      <c r="C38" s="60">
        <v>13933296</v>
      </c>
      <c r="D38" s="60">
        <v>0</v>
      </c>
      <c r="E38" s="61">
        <v>0</v>
      </c>
      <c r="F38" s="60">
        <v>1157870</v>
      </c>
      <c r="G38" s="62">
        <v>8.3100940366156006E-2</v>
      </c>
      <c r="H38" s="60">
        <v>5083680</v>
      </c>
      <c r="I38" s="62">
        <v>0.36485839387895008</v>
      </c>
      <c r="J38" s="60">
        <v>12258240</v>
      </c>
      <c r="K38" s="62">
        <v>0.8797803477368169</v>
      </c>
      <c r="L38" s="43">
        <f t="shared" si="1"/>
        <v>7174560</v>
      </c>
      <c r="N38" s="63"/>
    </row>
    <row r="39" spans="2:15" x14ac:dyDescent="0.3">
      <c r="B39" s="57" t="s">
        <v>42</v>
      </c>
      <c r="C39" s="60">
        <v>22952032</v>
      </c>
      <c r="D39" s="46">
        <v>3900000</v>
      </c>
      <c r="E39" s="58">
        <v>0.16991959579003724</v>
      </c>
      <c r="F39" s="46">
        <v>7982501</v>
      </c>
      <c r="G39" s="59">
        <v>0.34779060084963281</v>
      </c>
      <c r="H39" s="46">
        <v>13646501</v>
      </c>
      <c r="I39" s="59">
        <v>0.5945661368893177</v>
      </c>
      <c r="J39" s="46">
        <v>21603503</v>
      </c>
      <c r="K39" s="59">
        <v>0.94124576856637354</v>
      </c>
      <c r="L39" s="43">
        <f t="shared" si="1"/>
        <v>7957002</v>
      </c>
      <c r="N39" s="63"/>
    </row>
    <row r="40" spans="2:15" x14ac:dyDescent="0.3">
      <c r="B40" s="57" t="s">
        <v>43</v>
      </c>
      <c r="C40" s="60">
        <v>195775029</v>
      </c>
      <c r="D40" s="46">
        <v>33097700</v>
      </c>
      <c r="E40" s="58">
        <v>0.169059865137346</v>
      </c>
      <c r="F40" s="46">
        <v>73708613</v>
      </c>
      <c r="G40" s="59">
        <v>0.37649649894829029</v>
      </c>
      <c r="H40" s="46">
        <v>120586957</v>
      </c>
      <c r="I40" s="59">
        <v>0.6159465669138019</v>
      </c>
      <c r="J40" s="46">
        <v>176648779</v>
      </c>
      <c r="K40" s="59">
        <v>0.90230495636907815</v>
      </c>
      <c r="L40" s="43">
        <f t="shared" si="1"/>
        <v>56061822</v>
      </c>
    </row>
    <row r="41" spans="2:15" x14ac:dyDescent="0.3">
      <c r="B41" s="57" t="s">
        <v>44</v>
      </c>
      <c r="C41" s="60">
        <v>30680688</v>
      </c>
      <c r="D41" s="46">
        <v>4199844</v>
      </c>
      <c r="E41" s="58">
        <v>0.13688884682116645</v>
      </c>
      <c r="F41" s="46">
        <v>6106004</v>
      </c>
      <c r="G41" s="59">
        <v>0.19901783167313589</v>
      </c>
      <c r="H41" s="46">
        <v>20304702</v>
      </c>
      <c r="I41" s="59">
        <v>0.66180725803802054</v>
      </c>
      <c r="J41" s="46">
        <v>29807405</v>
      </c>
      <c r="K41" s="59">
        <v>0.97153639449024087</v>
      </c>
      <c r="L41" s="43">
        <f t="shared" si="1"/>
        <v>9502703</v>
      </c>
    </row>
    <row r="42" spans="2:15" x14ac:dyDescent="0.3">
      <c r="B42" s="57" t="s">
        <v>45</v>
      </c>
      <c r="C42" s="60">
        <v>18874081</v>
      </c>
      <c r="D42" s="46">
        <v>3750000</v>
      </c>
      <c r="E42" s="58">
        <v>0.19868517041968825</v>
      </c>
      <c r="F42" s="46">
        <v>8919092</v>
      </c>
      <c r="G42" s="59">
        <v>0.47255768373570084</v>
      </c>
      <c r="H42" s="46">
        <v>14839827</v>
      </c>
      <c r="I42" s="59">
        <v>0.78625428173165091</v>
      </c>
      <c r="J42" s="46">
        <v>17883857</v>
      </c>
      <c r="K42" s="59">
        <v>0.94753524688168922</v>
      </c>
      <c r="L42" s="43">
        <f t="shared" si="1"/>
        <v>3044030</v>
      </c>
    </row>
    <row r="43" spans="2:15" x14ac:dyDescent="0.3">
      <c r="B43" s="57" t="s">
        <v>46</v>
      </c>
      <c r="C43" s="60">
        <v>60687126</v>
      </c>
      <c r="D43" s="46">
        <v>11202093</v>
      </c>
      <c r="E43" s="58">
        <v>0.18458763395715921</v>
      </c>
      <c r="F43" s="46">
        <v>25859525</v>
      </c>
      <c r="G43" s="59">
        <v>0.42611220376460074</v>
      </c>
      <c r="H43" s="46">
        <v>36884729</v>
      </c>
      <c r="I43" s="59">
        <v>0.60778506795658771</v>
      </c>
      <c r="J43" s="46">
        <v>54320864</v>
      </c>
      <c r="K43" s="59">
        <v>0.89509699305912094</v>
      </c>
      <c r="L43" s="43">
        <f t="shared" si="1"/>
        <v>17436135</v>
      </c>
    </row>
    <row r="44" spans="2:15" x14ac:dyDescent="0.3">
      <c r="B44" s="57" t="s">
        <v>47</v>
      </c>
      <c r="C44" s="60">
        <v>18317350</v>
      </c>
      <c r="D44" s="46">
        <v>3698964</v>
      </c>
      <c r="E44" s="58">
        <v>0.20193772570814009</v>
      </c>
      <c r="F44" s="46">
        <v>7403315</v>
      </c>
      <c r="G44" s="59">
        <v>0.40416954417533102</v>
      </c>
      <c r="H44" s="46">
        <v>11091332</v>
      </c>
      <c r="I44" s="59">
        <v>0.60550963976776118</v>
      </c>
      <c r="J44" s="46">
        <v>18317350</v>
      </c>
      <c r="K44" s="59">
        <v>1</v>
      </c>
      <c r="L44" s="43">
        <f t="shared" si="1"/>
        <v>7226018</v>
      </c>
    </row>
    <row r="45" spans="2:15" x14ac:dyDescent="0.3">
      <c r="B45" s="57" t="s">
        <v>48</v>
      </c>
      <c r="C45" s="60">
        <v>157739557</v>
      </c>
      <c r="D45" s="46"/>
      <c r="E45" s="58">
        <v>0</v>
      </c>
      <c r="F45" s="46">
        <v>0</v>
      </c>
      <c r="G45" s="59">
        <v>0</v>
      </c>
      <c r="H45" s="46">
        <v>0</v>
      </c>
      <c r="I45" s="59">
        <v>0</v>
      </c>
      <c r="J45" s="46">
        <v>150731014</v>
      </c>
      <c r="K45" s="59">
        <v>0.95556889385710653</v>
      </c>
      <c r="L45" s="43">
        <f t="shared" si="1"/>
        <v>150731014</v>
      </c>
    </row>
    <row r="46" spans="2:15" x14ac:dyDescent="0.3">
      <c r="B46" s="57" t="s">
        <v>49</v>
      </c>
      <c r="C46" s="60">
        <v>31074404</v>
      </c>
      <c r="D46" s="46">
        <v>6829240</v>
      </c>
      <c r="E46" s="58">
        <v>0.21977058675043293</v>
      </c>
      <c r="F46" s="46">
        <v>6829240</v>
      </c>
      <c r="G46" s="59">
        <v>0.21977058675043293</v>
      </c>
      <c r="H46" s="46">
        <v>9656920</v>
      </c>
      <c r="I46" s="59">
        <v>0.31076766588990734</v>
      </c>
      <c r="J46" s="46">
        <v>19957696</v>
      </c>
      <c r="K46" s="59">
        <v>0.64225514992982646</v>
      </c>
      <c r="L46" s="43">
        <f t="shared" si="1"/>
        <v>10300776</v>
      </c>
    </row>
    <row r="47" spans="2:15" x14ac:dyDescent="0.3">
      <c r="B47" s="47" t="s">
        <v>50</v>
      </c>
      <c r="C47" s="40">
        <v>1168174125</v>
      </c>
      <c r="D47" s="40">
        <v>169055207</v>
      </c>
      <c r="E47" s="49">
        <v>0.14471747266273338</v>
      </c>
      <c r="F47" s="40">
        <v>475873271</v>
      </c>
      <c r="G47" s="64">
        <v>0.40736501589606772</v>
      </c>
      <c r="H47" s="40">
        <v>814096521</v>
      </c>
      <c r="I47" s="64">
        <v>0.69689655298605424</v>
      </c>
      <c r="J47" s="40">
        <f>SUM(J48:J49)</f>
        <v>1081966549</v>
      </c>
      <c r="K47" s="64">
        <v>0.92620314544289362</v>
      </c>
      <c r="L47" s="43"/>
      <c r="M47" s="43"/>
      <c r="N47" s="63"/>
      <c r="O47" s="43"/>
    </row>
    <row r="48" spans="2:15" x14ac:dyDescent="0.3">
      <c r="B48" s="65" t="s">
        <v>51</v>
      </c>
      <c r="C48" s="60">
        <v>284651910</v>
      </c>
      <c r="D48" s="60">
        <v>71129605</v>
      </c>
      <c r="E48" s="61">
        <v>0.2498827603159241</v>
      </c>
      <c r="F48" s="60">
        <v>113571260</v>
      </c>
      <c r="G48" s="62">
        <v>0.39898295430373187</v>
      </c>
      <c r="H48" s="60">
        <v>136763629</v>
      </c>
      <c r="I48" s="62">
        <v>0.48045920015080873</v>
      </c>
      <c r="J48" s="60">
        <v>203909670</v>
      </c>
      <c r="K48" s="62">
        <v>0.71634745047029547</v>
      </c>
      <c r="L48" s="43">
        <f t="shared" ref="L48:L49" si="2">+J48-H48</f>
        <v>67146041</v>
      </c>
      <c r="N48" s="63"/>
    </row>
    <row r="49" spans="2:15" x14ac:dyDescent="0.3">
      <c r="B49" s="65" t="s">
        <v>52</v>
      </c>
      <c r="C49" s="60">
        <v>883522215</v>
      </c>
      <c r="D49" s="60">
        <v>97925602</v>
      </c>
      <c r="E49" s="61">
        <v>0.11083547231463783</v>
      </c>
      <c r="F49" s="60">
        <v>362302011</v>
      </c>
      <c r="G49" s="62">
        <v>0.410065536382693</v>
      </c>
      <c r="H49" s="60">
        <v>677332892</v>
      </c>
      <c r="I49" s="62">
        <v>0.76662802643847505</v>
      </c>
      <c r="J49" s="60">
        <v>878056879</v>
      </c>
      <c r="K49" s="62">
        <v>0.99381414987963823</v>
      </c>
      <c r="L49" s="43">
        <f t="shared" si="2"/>
        <v>200723987</v>
      </c>
      <c r="N49" s="63"/>
      <c r="O49" s="43"/>
    </row>
    <row r="50" spans="2:15" x14ac:dyDescent="0.3">
      <c r="B50" s="66"/>
      <c r="C50" s="52"/>
      <c r="D50" s="52"/>
      <c r="E50" s="58"/>
      <c r="F50" s="52"/>
      <c r="G50" s="59"/>
      <c r="H50" s="52"/>
      <c r="I50" s="59"/>
      <c r="J50" s="52"/>
      <c r="K50" s="59"/>
      <c r="L50" s="43"/>
    </row>
    <row r="51" spans="2:15" s="45" customFormat="1" x14ac:dyDescent="0.3">
      <c r="B51" s="47" t="s">
        <v>53</v>
      </c>
      <c r="C51" s="48">
        <v>8773322371.6000004</v>
      </c>
      <c r="D51" s="48">
        <v>1898853779</v>
      </c>
      <c r="E51" s="49">
        <v>0.21643497167581041</v>
      </c>
      <c r="F51" s="48">
        <v>4091580934</v>
      </c>
      <c r="G51" s="50">
        <v>0.46636619067421936</v>
      </c>
      <c r="H51" s="48">
        <v>6310975248</v>
      </c>
      <c r="I51" s="50">
        <v>0.71933698326521889</v>
      </c>
      <c r="J51" s="48">
        <v>8691810640</v>
      </c>
      <c r="K51" s="50">
        <v>0.99070913752538481</v>
      </c>
      <c r="L51" s="43"/>
    </row>
    <row r="52" spans="2:15" x14ac:dyDescent="0.3">
      <c r="B52" s="65" t="s">
        <v>54</v>
      </c>
      <c r="C52" s="46">
        <v>8773322371.6000004</v>
      </c>
      <c r="D52" s="46">
        <v>1898853779</v>
      </c>
      <c r="E52" s="61">
        <v>0.21643497167581041</v>
      </c>
      <c r="F52" s="46">
        <v>4091580934</v>
      </c>
      <c r="G52" s="62">
        <v>0.46636619067421936</v>
      </c>
      <c r="H52" s="46">
        <v>6310975248</v>
      </c>
      <c r="I52" s="59">
        <v>0.71933698326521889</v>
      </c>
      <c r="J52" s="46">
        <v>8691810640</v>
      </c>
      <c r="K52" s="59">
        <v>0.99070913752538481</v>
      </c>
      <c r="L52" s="43">
        <f>+J52-H52</f>
        <v>2380835392</v>
      </c>
    </row>
    <row r="53" spans="2:15" x14ac:dyDescent="0.3">
      <c r="B53" s="67"/>
      <c r="C53" s="52"/>
      <c r="D53" s="52"/>
      <c r="E53" s="58"/>
      <c r="F53" s="52"/>
      <c r="G53" s="59"/>
      <c r="H53" s="52"/>
      <c r="I53" s="59"/>
      <c r="J53" s="52"/>
      <c r="K53" s="59"/>
      <c r="L53" s="43"/>
    </row>
    <row r="54" spans="2:15" s="45" customFormat="1" x14ac:dyDescent="0.3">
      <c r="B54" s="68" t="s">
        <v>55</v>
      </c>
      <c r="C54" s="48">
        <v>69831497916.600006</v>
      </c>
      <c r="D54" s="48">
        <v>12591893033</v>
      </c>
      <c r="E54" s="49">
        <v>0.18031824332393012</v>
      </c>
      <c r="F54" s="48">
        <v>28653374271</v>
      </c>
      <c r="G54" s="69">
        <v>0.41032163315787412</v>
      </c>
      <c r="H54" s="48">
        <v>47196266914</v>
      </c>
      <c r="I54" s="50">
        <v>0.67585929447434534</v>
      </c>
      <c r="J54" s="48">
        <f>+J55+J81</f>
        <v>67868966088</v>
      </c>
      <c r="K54" s="50">
        <v>0.9636242203821298</v>
      </c>
      <c r="L54" s="43"/>
    </row>
    <row r="55" spans="2:15" s="45" customFormat="1" ht="24.6" x14ac:dyDescent="0.3">
      <c r="B55" s="70" t="s">
        <v>56</v>
      </c>
      <c r="C55" s="48">
        <v>14370467052.6</v>
      </c>
      <c r="D55" s="48">
        <v>2856369619</v>
      </c>
      <c r="E55" s="49">
        <v>0.19876665167143656</v>
      </c>
      <c r="F55" s="48">
        <v>6392711531</v>
      </c>
      <c r="G55" s="69">
        <v>0.44485064456157591</v>
      </c>
      <c r="H55" s="48">
        <v>10119371710</v>
      </c>
      <c r="I55" s="50">
        <v>0.70417834527995637</v>
      </c>
      <c r="J55" s="48">
        <f>+J56+J68</f>
        <v>13681588016</v>
      </c>
      <c r="K55" s="50">
        <v>0.95206286378316674</v>
      </c>
      <c r="L55" s="43"/>
    </row>
    <row r="56" spans="2:15" s="45" customFormat="1" x14ac:dyDescent="0.3">
      <c r="B56" s="71" t="s">
        <v>57</v>
      </c>
      <c r="C56" s="48">
        <v>7953697415</v>
      </c>
      <c r="D56" s="48">
        <v>1754558102</v>
      </c>
      <c r="E56" s="49">
        <v>0.22059653648516372</v>
      </c>
      <c r="F56" s="48">
        <v>3629399533</v>
      </c>
      <c r="G56" s="50">
        <v>0.45631601802644134</v>
      </c>
      <c r="H56" s="48">
        <v>5610062603</v>
      </c>
      <c r="I56" s="50">
        <v>0.70534020975199496</v>
      </c>
      <c r="J56" s="48">
        <f>SUM(J57:J67)</f>
        <v>7521386912</v>
      </c>
      <c r="K56" s="50">
        <v>0.94564659925524708</v>
      </c>
      <c r="L56" s="43"/>
      <c r="N56" s="55"/>
      <c r="O56" s="55"/>
    </row>
    <row r="57" spans="2:15" x14ac:dyDescent="0.3">
      <c r="B57" s="57" t="s">
        <v>22</v>
      </c>
      <c r="C57" s="46">
        <v>5352642515</v>
      </c>
      <c r="D57" s="46">
        <v>1196950760</v>
      </c>
      <c r="E57" s="58">
        <v>0.22361866249160486</v>
      </c>
      <c r="F57" s="46">
        <v>2467665668</v>
      </c>
      <c r="G57" s="59">
        <v>0.4610182094329533</v>
      </c>
      <c r="H57" s="46">
        <v>3815002493</v>
      </c>
      <c r="I57" s="59">
        <v>0.71273253954640381</v>
      </c>
      <c r="J57" s="46">
        <v>5082333957</v>
      </c>
      <c r="K57" s="59">
        <v>0.94949997926398044</v>
      </c>
      <c r="L57" s="43">
        <f t="shared" ref="L57:L67" si="3">+J57-H57</f>
        <v>1267331464</v>
      </c>
    </row>
    <row r="58" spans="2:15" x14ac:dyDescent="0.3">
      <c r="B58" s="57" t="s">
        <v>23</v>
      </c>
      <c r="C58" s="46">
        <v>15552000</v>
      </c>
      <c r="D58" s="46">
        <v>3801600</v>
      </c>
      <c r="E58" s="58">
        <v>0.24444444444444444</v>
      </c>
      <c r="F58" s="46">
        <v>7554600</v>
      </c>
      <c r="G58" s="59">
        <v>0.48576388888888888</v>
      </c>
      <c r="H58" s="46">
        <v>11394000</v>
      </c>
      <c r="I58" s="59">
        <v>0.73263888888888884</v>
      </c>
      <c r="J58" s="46">
        <v>14553000</v>
      </c>
      <c r="K58" s="59">
        <v>0.93576388888888884</v>
      </c>
      <c r="L58" s="43">
        <f t="shared" si="3"/>
        <v>3159000</v>
      </c>
    </row>
    <row r="59" spans="2:15" x14ac:dyDescent="0.3">
      <c r="B59" s="57" t="s">
        <v>24</v>
      </c>
      <c r="C59" s="46">
        <v>271425576</v>
      </c>
      <c r="D59" s="46">
        <v>50665286</v>
      </c>
      <c r="E59" s="58">
        <v>0.18666363998063321</v>
      </c>
      <c r="F59" s="46">
        <v>107104747</v>
      </c>
      <c r="G59" s="59">
        <v>0.3946007910470456</v>
      </c>
      <c r="H59" s="46">
        <v>163886260</v>
      </c>
      <c r="I59" s="59">
        <v>0.6037981475997678</v>
      </c>
      <c r="J59" s="46">
        <v>243007795</v>
      </c>
      <c r="K59" s="59">
        <v>0.89530175667749157</v>
      </c>
      <c r="L59" s="43">
        <f t="shared" si="3"/>
        <v>79121535</v>
      </c>
    </row>
    <row r="60" spans="2:15" x14ac:dyDescent="0.3">
      <c r="B60" s="57" t="s">
        <v>25</v>
      </c>
      <c r="C60" s="46">
        <v>350975942</v>
      </c>
      <c r="D60" s="46">
        <v>76124669</v>
      </c>
      <c r="E60" s="58">
        <v>0.21689426507757617</v>
      </c>
      <c r="F60" s="46">
        <v>159456475</v>
      </c>
      <c r="G60" s="59">
        <v>0.45432309146704991</v>
      </c>
      <c r="H60" s="46">
        <v>248078744</v>
      </c>
      <c r="I60" s="59">
        <v>0.70682549517881199</v>
      </c>
      <c r="J60" s="46">
        <v>334713602</v>
      </c>
      <c r="K60" s="59">
        <v>0.95366537117236372</v>
      </c>
      <c r="L60" s="43">
        <f t="shared" si="3"/>
        <v>86634858</v>
      </c>
    </row>
    <row r="61" spans="2:15" x14ac:dyDescent="0.3">
      <c r="B61" s="57" t="s">
        <v>26</v>
      </c>
      <c r="C61" s="46">
        <v>7648824</v>
      </c>
      <c r="D61" s="46">
        <v>0</v>
      </c>
      <c r="E61" s="58">
        <v>0</v>
      </c>
      <c r="F61" s="46">
        <v>2400000</v>
      </c>
      <c r="G61" s="59">
        <v>0.31377372521579788</v>
      </c>
      <c r="H61" s="46">
        <v>4800000</v>
      </c>
      <c r="I61" s="59">
        <v>0.62754745043159577</v>
      </c>
      <c r="J61" s="46">
        <v>7200000</v>
      </c>
      <c r="K61" s="59">
        <v>0.94132117564739359</v>
      </c>
      <c r="L61" s="43">
        <f t="shared" si="3"/>
        <v>2400000</v>
      </c>
    </row>
    <row r="62" spans="2:15" x14ac:dyDescent="0.3">
      <c r="B62" s="57" t="s">
        <v>27</v>
      </c>
      <c r="C62" s="46">
        <v>350975942</v>
      </c>
      <c r="D62" s="46">
        <v>76124669</v>
      </c>
      <c r="E62" s="58">
        <v>0.21689426507757617</v>
      </c>
      <c r="F62" s="46">
        <v>159324878</v>
      </c>
      <c r="G62" s="59">
        <v>0.45394814553984442</v>
      </c>
      <c r="H62" s="46">
        <v>247947147</v>
      </c>
      <c r="I62" s="59">
        <v>0.70645054925160655</v>
      </c>
      <c r="J62" s="46">
        <v>334573368</v>
      </c>
      <c r="K62" s="59">
        <v>0.95326581672085087</v>
      </c>
      <c r="L62" s="43">
        <f t="shared" si="3"/>
        <v>86626221</v>
      </c>
    </row>
    <row r="63" spans="2:15" x14ac:dyDescent="0.3">
      <c r="B63" s="57" t="s">
        <v>28</v>
      </c>
      <c r="C63" s="46">
        <v>42117119</v>
      </c>
      <c r="D63" s="46">
        <v>8901376</v>
      </c>
      <c r="E63" s="58">
        <v>0.21134816937502302</v>
      </c>
      <c r="F63" s="46">
        <v>18507234</v>
      </c>
      <c r="G63" s="59">
        <v>0.43942307639798439</v>
      </c>
      <c r="H63" s="46">
        <v>29035779</v>
      </c>
      <c r="I63" s="59">
        <v>0.68940563099769481</v>
      </c>
      <c r="J63" s="46">
        <v>37450173</v>
      </c>
      <c r="K63" s="59">
        <v>0.88919123361690533</v>
      </c>
      <c r="L63" s="43">
        <f t="shared" si="3"/>
        <v>8414394</v>
      </c>
    </row>
    <row r="64" spans="2:15" x14ac:dyDescent="0.3">
      <c r="B64" s="57" t="s">
        <v>29</v>
      </c>
      <c r="C64" s="46">
        <v>1077759273</v>
      </c>
      <c r="D64" s="46">
        <v>239456242</v>
      </c>
      <c r="E64" s="58">
        <v>0.22217970932735365</v>
      </c>
      <c r="F64" s="46">
        <v>494576731</v>
      </c>
      <c r="G64" s="59">
        <v>0.45889350561867076</v>
      </c>
      <c r="H64" s="46">
        <v>762121080</v>
      </c>
      <c r="I64" s="59">
        <v>0.70713479261337797</v>
      </c>
      <c r="J64" s="46">
        <v>1022429417</v>
      </c>
      <c r="K64" s="59">
        <v>0.94866213876686356</v>
      </c>
      <c r="L64" s="43">
        <f t="shared" si="3"/>
        <v>260308337</v>
      </c>
    </row>
    <row r="65" spans="2:16" x14ac:dyDescent="0.3">
      <c r="B65" s="57" t="s">
        <v>30</v>
      </c>
      <c r="C65" s="46">
        <v>215377968</v>
      </c>
      <c r="D65" s="46">
        <v>45566000</v>
      </c>
      <c r="E65" s="58">
        <v>0.21156295800877831</v>
      </c>
      <c r="F65" s="46">
        <v>94573500</v>
      </c>
      <c r="G65" s="59">
        <v>0.43910480202877578</v>
      </c>
      <c r="H65" s="46">
        <v>145673300</v>
      </c>
      <c r="I65" s="59">
        <v>0.67636119586753651</v>
      </c>
      <c r="J65" s="46">
        <v>197812300</v>
      </c>
      <c r="K65" s="59">
        <v>0.91844259576262699</v>
      </c>
      <c r="L65" s="43">
        <f t="shared" si="3"/>
        <v>52139000</v>
      </c>
    </row>
    <row r="66" spans="2:16" x14ac:dyDescent="0.3">
      <c r="B66" s="57" t="s">
        <v>31</v>
      </c>
      <c r="C66" s="46">
        <v>161533524</v>
      </c>
      <c r="D66" s="46">
        <v>34178000</v>
      </c>
      <c r="E66" s="58">
        <v>0.211584562471379</v>
      </c>
      <c r="F66" s="46">
        <v>70937500</v>
      </c>
      <c r="G66" s="59">
        <v>0.4391503277053499</v>
      </c>
      <c r="H66" s="46">
        <v>109266900</v>
      </c>
      <c r="I66" s="59">
        <v>0.67643481857054022</v>
      </c>
      <c r="J66" s="46">
        <v>148377100</v>
      </c>
      <c r="K66" s="59">
        <v>0.91855298098987803</v>
      </c>
      <c r="L66" s="43">
        <f t="shared" si="3"/>
        <v>39110200</v>
      </c>
    </row>
    <row r="67" spans="2:16" x14ac:dyDescent="0.3">
      <c r="B67" s="57" t="s">
        <v>32</v>
      </c>
      <c r="C67" s="46">
        <v>107688732</v>
      </c>
      <c r="D67" s="46">
        <v>22789500</v>
      </c>
      <c r="E67" s="58">
        <v>0.2116238122294912</v>
      </c>
      <c r="F67" s="46">
        <v>47298200</v>
      </c>
      <c r="G67" s="59">
        <v>0.43921215452699358</v>
      </c>
      <c r="H67" s="46">
        <v>72856900</v>
      </c>
      <c r="I67" s="59">
        <v>0.67655082056310223</v>
      </c>
      <c r="J67" s="46">
        <v>98936200</v>
      </c>
      <c r="K67" s="59">
        <v>0.91872378996903781</v>
      </c>
      <c r="L67" s="43">
        <f t="shared" si="3"/>
        <v>26079300</v>
      </c>
    </row>
    <row r="68" spans="2:16" x14ac:dyDescent="0.3">
      <c r="B68" s="72" t="s">
        <v>58</v>
      </c>
      <c r="C68" s="48">
        <v>6416769637.6000004</v>
      </c>
      <c r="D68" s="48">
        <v>1101811517</v>
      </c>
      <c r="E68" s="49">
        <v>0.17170813029406171</v>
      </c>
      <c r="F68" s="48">
        <v>2763311998</v>
      </c>
      <c r="G68" s="50">
        <v>0.43063911501637353</v>
      </c>
      <c r="H68" s="48">
        <v>4509309107</v>
      </c>
      <c r="I68" s="50">
        <v>0.70273819408710636</v>
      </c>
      <c r="J68" s="48">
        <f>SUM(J69:J80)</f>
        <v>6160201104</v>
      </c>
      <c r="K68" s="50">
        <v>0.96001593510594496</v>
      </c>
      <c r="L68" s="43"/>
      <c r="M68" s="43"/>
      <c r="N68" s="63"/>
      <c r="O68" s="63"/>
    </row>
    <row r="69" spans="2:16" s="45" customFormat="1" x14ac:dyDescent="0.3">
      <c r="B69" s="57" t="s">
        <v>34</v>
      </c>
      <c r="C69" s="60">
        <v>32780663</v>
      </c>
      <c r="D69" s="46">
        <v>4830872</v>
      </c>
      <c r="E69" s="58">
        <v>0.14736956357472086</v>
      </c>
      <c r="F69" s="46">
        <v>11696748</v>
      </c>
      <c r="G69" s="59">
        <v>0.35681853048548773</v>
      </c>
      <c r="H69" s="46">
        <v>11637419</v>
      </c>
      <c r="I69" s="59">
        <v>0.35500865250956026</v>
      </c>
      <c r="J69" s="46">
        <v>14550539</v>
      </c>
      <c r="K69" s="59">
        <v>0.44387567756027385</v>
      </c>
      <c r="L69" s="43">
        <f t="shared" ref="L69:L80" si="4">+J69-H69</f>
        <v>2913120</v>
      </c>
    </row>
    <row r="70" spans="2:16" x14ac:dyDescent="0.3">
      <c r="B70" s="57" t="s">
        <v>35</v>
      </c>
      <c r="C70" s="60">
        <v>5923761</v>
      </c>
      <c r="D70" s="46">
        <v>354474</v>
      </c>
      <c r="E70" s="58">
        <v>5.9839348684053932E-2</v>
      </c>
      <c r="F70" s="46">
        <v>354474</v>
      </c>
      <c r="G70" s="59">
        <v>5.9839348684053932E-2</v>
      </c>
      <c r="H70" s="46">
        <v>354474</v>
      </c>
      <c r="I70" s="59">
        <v>5.9839348684053932E-2</v>
      </c>
      <c r="J70" s="46">
        <v>354474</v>
      </c>
      <c r="K70" s="59">
        <v>5.9839348684053932E-2</v>
      </c>
      <c r="L70" s="43">
        <f t="shared" si="4"/>
        <v>0</v>
      </c>
    </row>
    <row r="71" spans="2:16" x14ac:dyDescent="0.3">
      <c r="B71" s="73" t="s">
        <v>36</v>
      </c>
      <c r="C71" s="60">
        <v>15299200</v>
      </c>
      <c r="D71" s="46">
        <v>4300000</v>
      </c>
      <c r="E71" s="58">
        <v>0.28106044760510351</v>
      </c>
      <c r="F71" s="46">
        <v>4300000</v>
      </c>
      <c r="G71" s="59">
        <v>0.28106044760510351</v>
      </c>
      <c r="H71" s="46">
        <v>8300000</v>
      </c>
      <c r="I71" s="59">
        <v>0.54251202677264165</v>
      </c>
      <c r="J71" s="46">
        <v>8300000</v>
      </c>
      <c r="K71" s="59">
        <v>0.54251202677264165</v>
      </c>
      <c r="L71" s="43">
        <f t="shared" si="4"/>
        <v>0</v>
      </c>
    </row>
    <row r="72" spans="2:16" x14ac:dyDescent="0.3">
      <c r="B72" s="57" t="s">
        <v>37</v>
      </c>
      <c r="C72" s="60">
        <v>100631067</v>
      </c>
      <c r="D72" s="46">
        <v>16391560</v>
      </c>
      <c r="E72" s="58">
        <v>0.16288766966964585</v>
      </c>
      <c r="F72" s="46">
        <v>36065859</v>
      </c>
      <c r="G72" s="59">
        <v>0.35839686565183693</v>
      </c>
      <c r="H72" s="46">
        <v>60113437</v>
      </c>
      <c r="I72" s="59">
        <v>0.59736459914511286</v>
      </c>
      <c r="J72" s="46">
        <v>92640820</v>
      </c>
      <c r="K72" s="59">
        <v>0.9205986059951049</v>
      </c>
      <c r="L72" s="43">
        <f t="shared" si="4"/>
        <v>32527383</v>
      </c>
    </row>
    <row r="73" spans="2:16" x14ac:dyDescent="0.3">
      <c r="B73" s="57" t="s">
        <v>38</v>
      </c>
      <c r="C73" s="60">
        <v>15291592</v>
      </c>
      <c r="D73" s="46">
        <v>2201715</v>
      </c>
      <c r="E73" s="58">
        <v>0.14398206543831407</v>
      </c>
      <c r="F73" s="46">
        <v>4136104</v>
      </c>
      <c r="G73" s="59">
        <v>0.27048223625113721</v>
      </c>
      <c r="H73" s="46">
        <v>5330238</v>
      </c>
      <c r="I73" s="59">
        <v>0.34857312436795329</v>
      </c>
      <c r="J73" s="46">
        <v>7618131</v>
      </c>
      <c r="K73" s="59">
        <v>0.49819083585280066</v>
      </c>
      <c r="L73" s="43">
        <f t="shared" si="4"/>
        <v>2287893</v>
      </c>
    </row>
    <row r="74" spans="2:16" x14ac:dyDescent="0.3">
      <c r="B74" s="57" t="s">
        <v>41</v>
      </c>
      <c r="C74" s="60">
        <v>10000000</v>
      </c>
      <c r="D74" s="60">
        <v>3546778</v>
      </c>
      <c r="E74" s="61">
        <v>0.35467779999999999</v>
      </c>
      <c r="F74" s="60">
        <v>3546778</v>
      </c>
      <c r="G74" s="62">
        <v>0.35467779999999999</v>
      </c>
      <c r="H74" s="60">
        <v>3546778</v>
      </c>
      <c r="I74" s="62">
        <v>0.35467779999999999</v>
      </c>
      <c r="J74" s="60">
        <v>4601782</v>
      </c>
      <c r="K74" s="62">
        <v>0.46017819999999998</v>
      </c>
      <c r="L74" s="43">
        <f t="shared" si="4"/>
        <v>1055004</v>
      </c>
      <c r="M74" s="54"/>
      <c r="N74" s="63"/>
    </row>
    <row r="75" spans="2:16" x14ac:dyDescent="0.3">
      <c r="B75" s="57" t="s">
        <v>59</v>
      </c>
      <c r="C75" s="60">
        <v>5401417109.6000004</v>
      </c>
      <c r="D75" s="60">
        <v>920833069</v>
      </c>
      <c r="E75" s="61">
        <v>0.17047990375773661</v>
      </c>
      <c r="F75" s="60">
        <v>2372365460</v>
      </c>
      <c r="G75" s="62">
        <v>0.43921167572553649</v>
      </c>
      <c r="H75" s="60">
        <v>3888541271</v>
      </c>
      <c r="I75" s="62">
        <v>0.71991131069823344</v>
      </c>
      <c r="J75" s="60">
        <v>5292671792</v>
      </c>
      <c r="K75" s="62">
        <v>0.97986726161052695</v>
      </c>
      <c r="L75" s="43">
        <f t="shared" si="4"/>
        <v>1404130521</v>
      </c>
      <c r="P75" s="43"/>
    </row>
    <row r="76" spans="2:16" x14ac:dyDescent="0.3">
      <c r="B76" s="57" t="s">
        <v>60</v>
      </c>
      <c r="C76" s="60">
        <v>63147490</v>
      </c>
      <c r="D76" s="46">
        <v>11456933</v>
      </c>
      <c r="E76" s="58">
        <v>0.18143132846610371</v>
      </c>
      <c r="F76" s="46">
        <v>20787403</v>
      </c>
      <c r="G76" s="59">
        <v>0.3291881118315233</v>
      </c>
      <c r="H76" s="46">
        <v>30950750</v>
      </c>
      <c r="I76" s="59">
        <v>0.49013428720603147</v>
      </c>
      <c r="J76" s="46">
        <v>42090826</v>
      </c>
      <c r="K76" s="59">
        <v>0.66654788654307562</v>
      </c>
      <c r="L76" s="43">
        <f t="shared" si="4"/>
        <v>11140076</v>
      </c>
    </row>
    <row r="77" spans="2:16" x14ac:dyDescent="0.3">
      <c r="B77" s="57" t="s">
        <v>43</v>
      </c>
      <c r="C77" s="60">
        <v>110822000</v>
      </c>
      <c r="D77" s="46">
        <v>10970793</v>
      </c>
      <c r="E77" s="58">
        <v>9.8994721264730828E-2</v>
      </c>
      <c r="F77" s="46">
        <v>30245893</v>
      </c>
      <c r="G77" s="59">
        <v>0.2729231831224847</v>
      </c>
      <c r="H77" s="46">
        <v>60931825</v>
      </c>
      <c r="I77" s="59">
        <v>0.5498170489613976</v>
      </c>
      <c r="J77" s="46">
        <v>92063139</v>
      </c>
      <c r="K77" s="59">
        <v>0.83072980996553036</v>
      </c>
      <c r="L77" s="43">
        <f t="shared" si="4"/>
        <v>31131314</v>
      </c>
    </row>
    <row r="78" spans="2:16" x14ac:dyDescent="0.3">
      <c r="B78" s="57" t="s">
        <v>44</v>
      </c>
      <c r="C78" s="60">
        <v>561406441</v>
      </c>
      <c r="D78" s="46">
        <v>106217873</v>
      </c>
      <c r="E78" s="58">
        <v>0.18919959808583672</v>
      </c>
      <c r="F78" s="46">
        <v>237863787</v>
      </c>
      <c r="G78" s="59">
        <v>0.4236926576337588</v>
      </c>
      <c r="H78" s="46">
        <v>374150189</v>
      </c>
      <c r="I78" s="59">
        <v>0.6664515432590129</v>
      </c>
      <c r="J78" s="46">
        <v>526551595</v>
      </c>
      <c r="K78" s="59">
        <v>0.93791512983371705</v>
      </c>
      <c r="L78" s="43">
        <f t="shared" si="4"/>
        <v>152401406</v>
      </c>
    </row>
    <row r="79" spans="2:16" x14ac:dyDescent="0.3">
      <c r="B79" s="57" t="s">
        <v>46</v>
      </c>
      <c r="C79" s="60">
        <v>85733623</v>
      </c>
      <c r="D79" s="46">
        <v>18423944</v>
      </c>
      <c r="E79" s="58">
        <v>0.21489753209193085</v>
      </c>
      <c r="F79" s="46">
        <v>37242472</v>
      </c>
      <c r="G79" s="59">
        <v>0.43439750586534759</v>
      </c>
      <c r="H79" s="46">
        <v>58341124</v>
      </c>
      <c r="I79" s="59">
        <v>0.68049292632833214</v>
      </c>
      <c r="J79" s="46">
        <v>69339184</v>
      </c>
      <c r="K79" s="59">
        <v>0.80877468574960376</v>
      </c>
      <c r="L79" s="43">
        <f t="shared" si="4"/>
        <v>10998060</v>
      </c>
    </row>
    <row r="80" spans="2:16" x14ac:dyDescent="0.3">
      <c r="B80" s="73" t="s">
        <v>47</v>
      </c>
      <c r="C80" s="60">
        <v>14316691</v>
      </c>
      <c r="D80" s="46">
        <v>2283506</v>
      </c>
      <c r="E80" s="58">
        <v>0.15949956592623254</v>
      </c>
      <c r="F80" s="46">
        <v>4707020</v>
      </c>
      <c r="G80" s="59">
        <v>0.32877848659302628</v>
      </c>
      <c r="H80" s="46">
        <v>7111602</v>
      </c>
      <c r="I80" s="59">
        <v>0.49673503465290969</v>
      </c>
      <c r="J80" s="46">
        <v>9418822</v>
      </c>
      <c r="K80" s="59">
        <v>0.65789098891636344</v>
      </c>
      <c r="L80" s="43">
        <f t="shared" si="4"/>
        <v>2307220</v>
      </c>
    </row>
    <row r="81" spans="2:19" x14ac:dyDescent="0.3">
      <c r="B81" s="74" t="s">
        <v>61</v>
      </c>
      <c r="C81" s="40">
        <v>55461030864</v>
      </c>
      <c r="D81" s="40">
        <v>9735523414</v>
      </c>
      <c r="E81" s="49">
        <v>0.17553808976023508</v>
      </c>
      <c r="F81" s="40">
        <v>22260662740</v>
      </c>
      <c r="G81" s="64">
        <v>0.40137484632384457</v>
      </c>
      <c r="H81" s="40">
        <v>37076895204</v>
      </c>
      <c r="I81" s="64">
        <v>0.66852156597880286</v>
      </c>
      <c r="J81" s="40">
        <f>+J82+J89+J99+J104+J110+J120+J123</f>
        <v>54187378072</v>
      </c>
      <c r="K81" s="64">
        <v>0.96661987501567181</v>
      </c>
      <c r="L81" s="43"/>
      <c r="M81" s="63"/>
      <c r="N81" s="43"/>
      <c r="O81" s="63"/>
    </row>
    <row r="82" spans="2:19" x14ac:dyDescent="0.3">
      <c r="B82" s="75" t="s">
        <v>62</v>
      </c>
      <c r="C82" s="76">
        <v>18643880155</v>
      </c>
      <c r="D82" s="76">
        <v>2782940991</v>
      </c>
      <c r="E82" s="77">
        <v>0.14926833727010727</v>
      </c>
      <c r="F82" s="76">
        <v>6800810064</v>
      </c>
      <c r="G82" s="59">
        <v>0.36477439285491908</v>
      </c>
      <c r="H82" s="76">
        <v>11252922081</v>
      </c>
      <c r="I82" s="59">
        <v>0.60357189530539546</v>
      </c>
      <c r="J82" s="76">
        <f>SUM(J83:J88)</f>
        <v>17701310838</v>
      </c>
      <c r="K82" s="59">
        <v>0.94944350053938653</v>
      </c>
      <c r="L82" s="43">
        <f t="shared" ref="L82:L133" si="5">+J82-H82</f>
        <v>6448388757</v>
      </c>
      <c r="M82" s="43"/>
      <c r="N82" s="63"/>
      <c r="O82" s="63"/>
      <c r="Q82" t="e">
        <v>#REF!</v>
      </c>
      <c r="R82" t="e">
        <v>#REF!</v>
      </c>
      <c r="S82" s="43" t="e">
        <v>#REF!</v>
      </c>
    </row>
    <row r="83" spans="2:19" x14ac:dyDescent="0.3">
      <c r="B83" s="57" t="s">
        <v>63</v>
      </c>
      <c r="C83" s="46">
        <v>962928233</v>
      </c>
      <c r="D83" s="46">
        <v>6000000</v>
      </c>
      <c r="E83" s="58">
        <v>6.2309939561196771E-3</v>
      </c>
      <c r="F83" s="46">
        <v>38180000</v>
      </c>
      <c r="G83" s="59">
        <v>3.9649891540774876E-2</v>
      </c>
      <c r="H83" s="46">
        <v>133963310</v>
      </c>
      <c r="I83" s="59">
        <v>0.13912076249196445</v>
      </c>
      <c r="J83" s="46">
        <v>894009378</v>
      </c>
      <c r="K83" s="59">
        <v>0.92842783850538524</v>
      </c>
      <c r="L83" s="43">
        <f t="shared" si="5"/>
        <v>760046068</v>
      </c>
    </row>
    <row r="84" spans="2:19" x14ac:dyDescent="0.3">
      <c r="B84" s="57" t="s">
        <v>64</v>
      </c>
      <c r="C84" s="46">
        <v>9593332401</v>
      </c>
      <c r="D84" s="46">
        <v>1652899173</v>
      </c>
      <c r="E84" s="61">
        <v>0.1722966643819934</v>
      </c>
      <c r="F84" s="46">
        <v>3487695435</v>
      </c>
      <c r="G84" s="62">
        <v>0.36355411125298293</v>
      </c>
      <c r="H84" s="46">
        <v>5893358463</v>
      </c>
      <c r="I84" s="59">
        <v>0.61431817606837869</v>
      </c>
      <c r="J84" s="46">
        <v>9344562655</v>
      </c>
      <c r="K84" s="59">
        <v>0.97406847426926768</v>
      </c>
      <c r="L84" s="43">
        <f t="shared" si="5"/>
        <v>3451204192</v>
      </c>
    </row>
    <row r="85" spans="2:19" x14ac:dyDescent="0.3">
      <c r="B85" s="57" t="s">
        <v>65</v>
      </c>
      <c r="C85" s="46">
        <v>1499888057</v>
      </c>
      <c r="D85" s="46">
        <v>72388168</v>
      </c>
      <c r="E85" s="58">
        <v>4.8262380423767855E-2</v>
      </c>
      <c r="F85" s="46">
        <v>256533515</v>
      </c>
      <c r="G85" s="59">
        <v>0.17103510745535591</v>
      </c>
      <c r="H85" s="46">
        <v>825019333</v>
      </c>
      <c r="I85" s="59">
        <v>0.55005393845868855</v>
      </c>
      <c r="J85" s="46">
        <v>1430495914</v>
      </c>
      <c r="K85" s="59">
        <v>0.95373511864692451</v>
      </c>
      <c r="L85" s="43">
        <f t="shared" si="5"/>
        <v>605476581</v>
      </c>
    </row>
    <row r="86" spans="2:19" x14ac:dyDescent="0.3">
      <c r="B86" s="57" t="s">
        <v>66</v>
      </c>
      <c r="C86" s="46">
        <v>5010537031</v>
      </c>
      <c r="D86" s="46">
        <v>599258960</v>
      </c>
      <c r="E86" s="58">
        <v>0.11959974675217604</v>
      </c>
      <c r="F86" s="46">
        <v>2475481840</v>
      </c>
      <c r="G86" s="59">
        <v>0.49405519302308099</v>
      </c>
      <c r="H86" s="46">
        <v>3761025379</v>
      </c>
      <c r="I86" s="59">
        <v>0.75062320779802261</v>
      </c>
      <c r="J86" s="46">
        <v>4947198922</v>
      </c>
      <c r="K86" s="59">
        <v>0.9873590178840852</v>
      </c>
      <c r="L86" s="43">
        <f t="shared" si="5"/>
        <v>1186173543</v>
      </c>
    </row>
    <row r="87" spans="2:19" x14ac:dyDescent="0.3">
      <c r="B87" s="57" t="s">
        <v>67</v>
      </c>
      <c r="C87" s="46">
        <v>1297593238</v>
      </c>
      <c r="D87" s="60">
        <v>449605800</v>
      </c>
      <c r="E87" s="61">
        <v>0.34649209539114445</v>
      </c>
      <c r="F87" s="60">
        <v>523975440</v>
      </c>
      <c r="G87" s="62">
        <v>0.40380561847533303</v>
      </c>
      <c r="H87" s="60">
        <v>602997382</v>
      </c>
      <c r="I87" s="62">
        <v>0.46470447312858143</v>
      </c>
      <c r="J87" s="60">
        <v>1041705615</v>
      </c>
      <c r="K87" s="62">
        <v>0.80279827645032775</v>
      </c>
      <c r="L87" s="43">
        <f t="shared" si="5"/>
        <v>438708233</v>
      </c>
    </row>
    <row r="88" spans="2:19" x14ac:dyDescent="0.3">
      <c r="B88" s="57" t="s">
        <v>68</v>
      </c>
      <c r="C88" s="46">
        <v>279601195</v>
      </c>
      <c r="D88" s="60">
        <v>2788890</v>
      </c>
      <c r="E88" s="61">
        <v>9.9745281846881952E-3</v>
      </c>
      <c r="F88" s="60">
        <v>18943834</v>
      </c>
      <c r="G88" s="62">
        <v>6.7753050912389701E-2</v>
      </c>
      <c r="H88" s="60">
        <v>36558214</v>
      </c>
      <c r="I88" s="62">
        <v>0.1307512795143812</v>
      </c>
      <c r="J88" s="60">
        <v>43338354</v>
      </c>
      <c r="K88" s="62">
        <v>0.15500060362760609</v>
      </c>
      <c r="L88" s="43">
        <f t="shared" si="5"/>
        <v>6780140</v>
      </c>
    </row>
    <row r="89" spans="2:19" x14ac:dyDescent="0.3">
      <c r="B89" s="75" t="s">
        <v>69</v>
      </c>
      <c r="C89" s="78">
        <v>1834212686</v>
      </c>
      <c r="D89" s="79">
        <v>274748831</v>
      </c>
      <c r="E89" s="80">
        <v>0.14979115186427186</v>
      </c>
      <c r="F89" s="79">
        <v>491583508</v>
      </c>
      <c r="G89" s="62">
        <v>0.26800790974357047</v>
      </c>
      <c r="H89" s="79">
        <v>746760720</v>
      </c>
      <c r="I89" s="62">
        <v>0.40712875104386886</v>
      </c>
      <c r="J89" s="79">
        <f>+J90+J95</f>
        <v>1825760916</v>
      </c>
      <c r="K89" s="61">
        <v>0.99539215377556278</v>
      </c>
      <c r="L89" s="43">
        <f t="shared" si="5"/>
        <v>1079000196</v>
      </c>
      <c r="M89" s="43"/>
      <c r="N89" s="63"/>
      <c r="O89" s="63"/>
      <c r="Q89">
        <v>1369726075</v>
      </c>
      <c r="R89">
        <v>-1369726075</v>
      </c>
    </row>
    <row r="90" spans="2:19" s="45" customFormat="1" x14ac:dyDescent="0.3">
      <c r="B90" s="75" t="s">
        <v>70</v>
      </c>
      <c r="C90" s="76">
        <v>1207490091</v>
      </c>
      <c r="D90" s="81">
        <v>154603710</v>
      </c>
      <c r="E90" s="80">
        <v>0.12803724945847195</v>
      </c>
      <c r="F90" s="81">
        <v>299455632</v>
      </c>
      <c r="G90" s="82">
        <v>0.24799841773608394</v>
      </c>
      <c r="H90" s="81">
        <v>395155724</v>
      </c>
      <c r="I90" s="62">
        <v>0.32725380269807947</v>
      </c>
      <c r="J90" s="81">
        <f>SUM(J91:J94)</f>
        <v>1202855482</v>
      </c>
      <c r="K90" s="61">
        <v>0.99616178299553437</v>
      </c>
      <c r="L90" s="43">
        <f t="shared" si="5"/>
        <v>807699758</v>
      </c>
      <c r="N90" s="43"/>
    </row>
    <row r="91" spans="2:19" x14ac:dyDescent="0.3">
      <c r="B91" s="57" t="s">
        <v>71</v>
      </c>
      <c r="C91" s="46">
        <v>720887171</v>
      </c>
      <c r="D91" s="60">
        <v>141801325</v>
      </c>
      <c r="E91" s="61">
        <v>0.19670390971626819</v>
      </c>
      <c r="F91" s="60">
        <v>272198720</v>
      </c>
      <c r="G91" s="62">
        <v>0.37758852002097842</v>
      </c>
      <c r="H91" s="60">
        <v>349859282</v>
      </c>
      <c r="I91" s="62">
        <v>0.48531766977442853</v>
      </c>
      <c r="J91" s="60">
        <v>716252562</v>
      </c>
      <c r="K91" s="61">
        <v>0.9935709647966533</v>
      </c>
      <c r="L91" s="43">
        <f t="shared" si="5"/>
        <v>366393280</v>
      </c>
      <c r="N91" s="43"/>
    </row>
    <row r="92" spans="2:19" x14ac:dyDescent="0.3">
      <c r="B92" s="57" t="s">
        <v>72</v>
      </c>
      <c r="C92" s="46">
        <v>50581116</v>
      </c>
      <c r="D92" s="60">
        <v>4498106</v>
      </c>
      <c r="E92" s="61">
        <v>8.8928563774670372E-2</v>
      </c>
      <c r="F92" s="60">
        <v>4813506</v>
      </c>
      <c r="G92" s="62">
        <v>9.5164092464863764E-2</v>
      </c>
      <c r="H92" s="60">
        <v>6335666</v>
      </c>
      <c r="I92" s="62">
        <v>0.12525753682461258</v>
      </c>
      <c r="J92" s="60">
        <v>50581116</v>
      </c>
      <c r="K92" s="61">
        <v>1</v>
      </c>
      <c r="L92" s="43">
        <f t="shared" si="5"/>
        <v>44245450</v>
      </c>
      <c r="N92" s="43"/>
      <c r="Q92" s="63">
        <v>3204092891</v>
      </c>
      <c r="R92">
        <v>3204092887</v>
      </c>
      <c r="S92" s="63">
        <v>4</v>
      </c>
    </row>
    <row r="93" spans="2:19" x14ac:dyDescent="0.3">
      <c r="B93" s="57" t="s">
        <v>73</v>
      </c>
      <c r="C93" s="46">
        <v>405062714</v>
      </c>
      <c r="D93" s="60">
        <v>0</v>
      </c>
      <c r="E93" s="61">
        <v>0</v>
      </c>
      <c r="F93" s="60">
        <v>10476787</v>
      </c>
      <c r="G93" s="62">
        <v>2.5864604758462167E-2</v>
      </c>
      <c r="H93" s="60">
        <v>22761787</v>
      </c>
      <c r="I93" s="62">
        <v>5.6193241721083219E-2</v>
      </c>
      <c r="J93" s="60">
        <v>405062714</v>
      </c>
      <c r="K93" s="61">
        <v>1</v>
      </c>
      <c r="L93" s="43">
        <f t="shared" si="5"/>
        <v>382300927</v>
      </c>
      <c r="M93" s="43"/>
      <c r="N93" s="43"/>
    </row>
    <row r="94" spans="2:19" x14ac:dyDescent="0.3">
      <c r="B94" s="57" t="s">
        <v>74</v>
      </c>
      <c r="C94" s="46">
        <v>30959090</v>
      </c>
      <c r="D94" s="60">
        <v>8304279</v>
      </c>
      <c r="E94" s="61">
        <v>0.26823395002889294</v>
      </c>
      <c r="F94" s="60">
        <v>11966619</v>
      </c>
      <c r="G94" s="62">
        <v>0.38653006273763213</v>
      </c>
      <c r="H94" s="60">
        <v>16198989</v>
      </c>
      <c r="I94" s="62">
        <v>0.5232385383420507</v>
      </c>
      <c r="J94" s="60">
        <v>30959090</v>
      </c>
      <c r="K94" s="61">
        <v>1</v>
      </c>
      <c r="L94" s="43">
        <f t="shared" si="5"/>
        <v>14760101</v>
      </c>
      <c r="N94" s="43"/>
    </row>
    <row r="95" spans="2:19" s="45" customFormat="1" x14ac:dyDescent="0.3">
      <c r="B95" s="75" t="s">
        <v>75</v>
      </c>
      <c r="C95" s="76">
        <v>626722595</v>
      </c>
      <c r="D95" s="81">
        <v>120145121</v>
      </c>
      <c r="E95" s="80">
        <v>0.19170382870909577</v>
      </c>
      <c r="F95" s="81">
        <v>192127876</v>
      </c>
      <c r="G95" s="82">
        <v>0.30655967653440036</v>
      </c>
      <c r="H95" s="81">
        <v>351604996</v>
      </c>
      <c r="I95" s="62">
        <v>0.56102173243011921</v>
      </c>
      <c r="J95" s="81">
        <f>SUM(J96:J98)</f>
        <v>622905434</v>
      </c>
      <c r="K95" s="61">
        <v>0.99390932921446684</v>
      </c>
      <c r="L95" s="43">
        <f t="shared" si="5"/>
        <v>271300438</v>
      </c>
      <c r="M95" s="44"/>
      <c r="N95" s="43"/>
    </row>
    <row r="96" spans="2:19" x14ac:dyDescent="0.3">
      <c r="B96" s="57" t="s">
        <v>76</v>
      </c>
      <c r="C96" s="46">
        <v>399075665</v>
      </c>
      <c r="D96" s="60">
        <v>101064773</v>
      </c>
      <c r="E96" s="61">
        <v>0.25324714550059074</v>
      </c>
      <c r="F96" s="60">
        <v>157258078</v>
      </c>
      <c r="G96" s="62">
        <v>0.39405579390564943</v>
      </c>
      <c r="H96" s="60">
        <v>258669724</v>
      </c>
      <c r="I96" s="62">
        <v>0.64817213046553468</v>
      </c>
      <c r="J96" s="60">
        <v>395258504</v>
      </c>
      <c r="K96" s="61">
        <v>0.9904349943262013</v>
      </c>
      <c r="L96" s="43">
        <f t="shared" si="5"/>
        <v>136588780</v>
      </c>
      <c r="N96" s="43"/>
    </row>
    <row r="97" spans="2:15" x14ac:dyDescent="0.3">
      <c r="B97" s="57" t="s">
        <v>77</v>
      </c>
      <c r="C97" s="46">
        <v>108678122</v>
      </c>
      <c r="D97" s="60">
        <v>3661640</v>
      </c>
      <c r="E97" s="61">
        <v>3.3692521849061761E-2</v>
      </c>
      <c r="F97" s="60">
        <v>7815320</v>
      </c>
      <c r="G97" s="62">
        <v>7.1912541882164657E-2</v>
      </c>
      <c r="H97" s="60">
        <v>47115446</v>
      </c>
      <c r="I97" s="62">
        <v>0.43353202220406423</v>
      </c>
      <c r="J97" s="60">
        <v>108678122</v>
      </c>
      <c r="K97" s="61">
        <v>1</v>
      </c>
      <c r="L97" s="43">
        <f t="shared" si="5"/>
        <v>61562676</v>
      </c>
      <c r="N97" s="43"/>
    </row>
    <row r="98" spans="2:15" x14ac:dyDescent="0.3">
      <c r="B98" s="57" t="s">
        <v>78</v>
      </c>
      <c r="C98" s="46">
        <v>118968808</v>
      </c>
      <c r="D98" s="60">
        <v>15418708</v>
      </c>
      <c r="E98" s="61">
        <v>0.1296029460091758</v>
      </c>
      <c r="F98" s="60">
        <v>27054478</v>
      </c>
      <c r="G98" s="62">
        <v>0.22740816231427652</v>
      </c>
      <c r="H98" s="60">
        <v>45819826</v>
      </c>
      <c r="I98" s="62">
        <v>0.3851415070074502</v>
      </c>
      <c r="J98" s="60">
        <v>118968808</v>
      </c>
      <c r="K98" s="61">
        <v>1</v>
      </c>
      <c r="L98" s="43">
        <f t="shared" si="5"/>
        <v>73148982</v>
      </c>
      <c r="N98" s="43"/>
    </row>
    <row r="99" spans="2:15" x14ac:dyDescent="0.3">
      <c r="B99" s="75" t="s">
        <v>79</v>
      </c>
      <c r="C99" s="78">
        <v>720974550</v>
      </c>
      <c r="D99" s="78">
        <v>209157910</v>
      </c>
      <c r="E99" s="77">
        <v>0.29010442879017018</v>
      </c>
      <c r="F99" s="78">
        <v>344079168</v>
      </c>
      <c r="G99" s="59">
        <v>0.47724176671700824</v>
      </c>
      <c r="H99" s="78">
        <v>484471783</v>
      </c>
      <c r="I99" s="59">
        <v>0.67196793978372749</v>
      </c>
      <c r="J99" s="78">
        <f>+J100+J103</f>
        <v>1268913866</v>
      </c>
      <c r="K99" s="59">
        <v>0.95880016291837211</v>
      </c>
      <c r="L99" s="43">
        <f t="shared" si="5"/>
        <v>784442083</v>
      </c>
      <c r="N99" s="63"/>
      <c r="O99" s="43"/>
    </row>
    <row r="100" spans="2:15" x14ac:dyDescent="0.3">
      <c r="B100" s="75" t="s">
        <v>80</v>
      </c>
      <c r="C100" s="76">
        <v>143017926</v>
      </c>
      <c r="D100" s="76">
        <v>14360379</v>
      </c>
      <c r="E100" s="77">
        <v>0.10040964375332921</v>
      </c>
      <c r="F100" s="76">
        <v>52052838</v>
      </c>
      <c r="G100" s="59">
        <v>0.36396023530644683</v>
      </c>
      <c r="H100" s="76">
        <v>79460400</v>
      </c>
      <c r="I100" s="59">
        <v>0.55559748503135198</v>
      </c>
      <c r="J100" s="76">
        <f>SUM(J101:J103)</f>
        <v>691270516</v>
      </c>
      <c r="K100" s="59">
        <v>0.79449597108547076</v>
      </c>
      <c r="L100" s="43">
        <f t="shared" si="5"/>
        <v>611810116</v>
      </c>
      <c r="N100" s="43"/>
      <c r="O100" s="43"/>
    </row>
    <row r="101" spans="2:15" x14ac:dyDescent="0.3">
      <c r="B101" s="57" t="s">
        <v>81</v>
      </c>
      <c r="C101" s="46">
        <v>57525166</v>
      </c>
      <c r="D101" s="46">
        <v>8325381</v>
      </c>
      <c r="E101" s="58">
        <v>0.14472589266409069</v>
      </c>
      <c r="F101" s="46">
        <v>17722596</v>
      </c>
      <c r="G101" s="59">
        <v>0.30808422178216749</v>
      </c>
      <c r="H101" s="46">
        <v>21489686</v>
      </c>
      <c r="I101" s="62">
        <v>0.3735701692716541</v>
      </c>
      <c r="J101" s="46">
        <v>38902000</v>
      </c>
      <c r="K101" s="59">
        <v>0.67626054308126637</v>
      </c>
      <c r="L101" s="43">
        <f t="shared" si="5"/>
        <v>17412314</v>
      </c>
      <c r="N101" s="63"/>
    </row>
    <row r="102" spans="2:15" x14ac:dyDescent="0.3">
      <c r="B102" s="57" t="s">
        <v>82</v>
      </c>
      <c r="C102" s="46">
        <v>85492760</v>
      </c>
      <c r="D102" s="46">
        <v>6034998</v>
      </c>
      <c r="E102" s="58">
        <v>7.0590749438899855E-2</v>
      </c>
      <c r="F102" s="46">
        <v>34330242</v>
      </c>
      <c r="G102" s="59">
        <v>0.40155730146038099</v>
      </c>
      <c r="H102" s="46">
        <v>57970714</v>
      </c>
      <c r="I102" s="59">
        <v>0.67807746527308277</v>
      </c>
      <c r="J102" s="46">
        <v>74725166</v>
      </c>
      <c r="K102" s="59">
        <v>0.87405256304744405</v>
      </c>
      <c r="L102" s="43">
        <f t="shared" si="5"/>
        <v>16754452</v>
      </c>
      <c r="M102" s="43"/>
    </row>
    <row r="103" spans="2:15" x14ac:dyDescent="0.3">
      <c r="B103" s="75" t="s">
        <v>83</v>
      </c>
      <c r="C103" s="76">
        <v>577956624</v>
      </c>
      <c r="D103" s="76">
        <v>194797531</v>
      </c>
      <c r="E103" s="77">
        <v>0.33704524338144792</v>
      </c>
      <c r="F103" s="46">
        <v>292026330</v>
      </c>
      <c r="G103" s="59">
        <v>0.50527378331423012</v>
      </c>
      <c r="H103" s="46">
        <v>405011383</v>
      </c>
      <c r="I103" s="59">
        <v>0.70076432414069889</v>
      </c>
      <c r="J103" s="46">
        <v>577643350</v>
      </c>
      <c r="K103" s="62">
        <v>0.999457962783034</v>
      </c>
      <c r="L103" s="43">
        <f t="shared" si="5"/>
        <v>172631967</v>
      </c>
      <c r="M103" s="43"/>
      <c r="N103" s="63"/>
      <c r="O103" s="43"/>
    </row>
    <row r="104" spans="2:15" x14ac:dyDescent="0.3">
      <c r="B104" s="75" t="s">
        <v>84</v>
      </c>
      <c r="C104" s="78">
        <v>21988760107</v>
      </c>
      <c r="D104" s="78">
        <v>5113686694</v>
      </c>
      <c r="E104" s="77">
        <v>0.23255911971007798</v>
      </c>
      <c r="F104" s="78">
        <v>10292659937</v>
      </c>
      <c r="G104" s="59">
        <v>0.46808732674851405</v>
      </c>
      <c r="H104" s="78">
        <v>17392296147</v>
      </c>
      <c r="I104" s="59">
        <v>0.79096302212434699</v>
      </c>
      <c r="J104" s="78">
        <f>SUM(J105:J108)</f>
        <v>21791916619</v>
      </c>
      <c r="K104" s="59">
        <v>0.99104799511013197</v>
      </c>
      <c r="L104" s="43">
        <f t="shared" si="5"/>
        <v>4399620472</v>
      </c>
      <c r="N104" s="63"/>
      <c r="O104" s="43"/>
    </row>
    <row r="105" spans="2:15" s="45" customFormat="1" x14ac:dyDescent="0.3">
      <c r="B105" s="75" t="s">
        <v>85</v>
      </c>
      <c r="C105" s="76">
        <v>21066606121</v>
      </c>
      <c r="D105" s="76">
        <v>4976264018</v>
      </c>
      <c r="E105" s="77">
        <v>0.23621574303036261</v>
      </c>
      <c r="F105" s="46">
        <v>9830562648</v>
      </c>
      <c r="G105" s="83">
        <v>0.46664197315582401</v>
      </c>
      <c r="H105" s="46">
        <v>16670564467</v>
      </c>
      <c r="I105" s="59">
        <v>0.791326536949022</v>
      </c>
      <c r="J105" s="46">
        <v>20894556553</v>
      </c>
      <c r="K105" s="59">
        <v>0.99183306665478999</v>
      </c>
      <c r="L105" s="43">
        <f t="shared" si="5"/>
        <v>4223992086</v>
      </c>
      <c r="M105" s="44"/>
    </row>
    <row r="106" spans="2:15" s="45" customFormat="1" x14ac:dyDescent="0.3">
      <c r="B106" s="75" t="s">
        <v>86</v>
      </c>
      <c r="C106" s="76">
        <v>225709188</v>
      </c>
      <c r="D106" s="76">
        <v>119860350</v>
      </c>
      <c r="E106" s="77">
        <v>0.5310388605004418</v>
      </c>
      <c r="F106" s="46">
        <v>186922128</v>
      </c>
      <c r="G106" s="83">
        <v>0.82815471384354988</v>
      </c>
      <c r="H106" s="46">
        <v>197232060</v>
      </c>
      <c r="I106" s="59">
        <v>0.87383265939532773</v>
      </c>
      <c r="J106" s="46">
        <v>223010251</v>
      </c>
      <c r="K106" s="59">
        <v>0.98804241411740845</v>
      </c>
      <c r="L106" s="43">
        <f t="shared" si="5"/>
        <v>25778191</v>
      </c>
      <c r="M106" s="44"/>
    </row>
    <row r="107" spans="2:15" s="45" customFormat="1" x14ac:dyDescent="0.3">
      <c r="B107" s="75" t="s">
        <v>87</v>
      </c>
      <c r="C107" s="76">
        <v>464833212</v>
      </c>
      <c r="D107" s="76">
        <v>10135185</v>
      </c>
      <c r="E107" s="77">
        <v>2.1803917487720304E-2</v>
      </c>
      <c r="F107" s="46">
        <v>240712333</v>
      </c>
      <c r="G107" s="83">
        <v>0.51784667443254895</v>
      </c>
      <c r="H107" s="46">
        <v>396407718</v>
      </c>
      <c r="I107" s="59">
        <v>0.8527956001560405</v>
      </c>
      <c r="J107" s="46">
        <v>447314642</v>
      </c>
      <c r="K107" s="59">
        <v>0.9623121378857068</v>
      </c>
      <c r="L107" s="43">
        <f t="shared" si="5"/>
        <v>50906924</v>
      </c>
      <c r="M107" s="44"/>
    </row>
    <row r="108" spans="2:15" s="45" customFormat="1" x14ac:dyDescent="0.3">
      <c r="B108" s="75" t="s">
        <v>88</v>
      </c>
      <c r="C108" s="76">
        <v>231611586</v>
      </c>
      <c r="D108" s="76">
        <v>7427141</v>
      </c>
      <c r="E108" s="77">
        <v>3.2067225687060406E-2</v>
      </c>
      <c r="F108" s="76">
        <v>34462828</v>
      </c>
      <c r="G108" s="83">
        <v>0.14879578606227412</v>
      </c>
      <c r="H108" s="76">
        <v>128091902</v>
      </c>
      <c r="I108" s="59">
        <v>0.5530461761960388</v>
      </c>
      <c r="J108" s="76">
        <f>+J109</f>
        <v>227035173</v>
      </c>
      <c r="K108" s="59">
        <v>0.98024100141518822</v>
      </c>
      <c r="L108" s="43">
        <f t="shared" si="5"/>
        <v>98943271</v>
      </c>
      <c r="M108" s="44"/>
    </row>
    <row r="109" spans="2:15" x14ac:dyDescent="0.3">
      <c r="B109" s="57" t="s">
        <v>88</v>
      </c>
      <c r="C109" s="46">
        <v>231611586</v>
      </c>
      <c r="D109" s="46">
        <v>7427141</v>
      </c>
      <c r="E109" s="58">
        <v>3.2067225687060406E-2</v>
      </c>
      <c r="F109" s="46">
        <v>34462828</v>
      </c>
      <c r="G109" s="59">
        <v>0.14879578606227412</v>
      </c>
      <c r="H109" s="46">
        <v>128091902</v>
      </c>
      <c r="I109" s="59">
        <v>0.5530461761960388</v>
      </c>
      <c r="J109" s="46">
        <v>227035173</v>
      </c>
      <c r="K109" s="59">
        <v>0.98024100141518822</v>
      </c>
      <c r="L109" s="43">
        <f t="shared" si="5"/>
        <v>98943271</v>
      </c>
      <c r="M109" s="44"/>
    </row>
    <row r="110" spans="2:15" s="45" customFormat="1" x14ac:dyDescent="0.3">
      <c r="B110" s="75" t="s">
        <v>89</v>
      </c>
      <c r="C110" s="78">
        <v>7231201734</v>
      </c>
      <c r="D110" s="78">
        <v>765976628</v>
      </c>
      <c r="E110" s="77">
        <v>0.10592660199182323</v>
      </c>
      <c r="F110" s="78">
        <v>2500626784</v>
      </c>
      <c r="G110" s="83">
        <v>0.34581067932905768</v>
      </c>
      <c r="H110" s="78">
        <v>4335994538</v>
      </c>
      <c r="I110" s="59">
        <v>0.59962295307193814</v>
      </c>
      <c r="J110" s="78">
        <f>+J111+J113+J116</f>
        <v>6894768186</v>
      </c>
      <c r="K110" s="59">
        <v>0.95347473900248958</v>
      </c>
      <c r="L110" s="43">
        <f t="shared" si="5"/>
        <v>2558773648</v>
      </c>
      <c r="N110" s="63"/>
      <c r="O110" s="44"/>
    </row>
    <row r="111" spans="2:15" s="45" customFormat="1" x14ac:dyDescent="0.3">
      <c r="B111" s="75" t="s">
        <v>90</v>
      </c>
      <c r="C111" s="76">
        <v>846168683</v>
      </c>
      <c r="D111" s="76">
        <v>56510931</v>
      </c>
      <c r="E111" s="77">
        <v>6.6784474697936788E-2</v>
      </c>
      <c r="F111" s="76">
        <v>367209295</v>
      </c>
      <c r="G111" s="83">
        <v>0.4339670119887904</v>
      </c>
      <c r="H111" s="76">
        <v>563275917</v>
      </c>
      <c r="I111" s="59">
        <v>0.66567804778943818</v>
      </c>
      <c r="J111" s="76">
        <f>+J112</f>
        <v>841813294</v>
      </c>
      <c r="K111" s="59">
        <v>0.99485281234403711</v>
      </c>
      <c r="L111" s="43">
        <f t="shared" si="5"/>
        <v>278537377</v>
      </c>
    </row>
    <row r="112" spans="2:15" s="45" customFormat="1" x14ac:dyDescent="0.3">
      <c r="B112" s="57" t="s">
        <v>91</v>
      </c>
      <c r="C112" s="46">
        <v>846168683</v>
      </c>
      <c r="D112" s="46">
        <v>56510931</v>
      </c>
      <c r="E112" s="58">
        <v>6.6784474697936788E-2</v>
      </c>
      <c r="F112" s="46">
        <v>367209295</v>
      </c>
      <c r="G112" s="59">
        <v>0.4339670119887904</v>
      </c>
      <c r="H112" s="46">
        <v>563275917</v>
      </c>
      <c r="I112" s="59">
        <v>0.66567804778943818</v>
      </c>
      <c r="J112" s="46">
        <v>841813294</v>
      </c>
      <c r="K112" s="62">
        <v>0.99485281234403711</v>
      </c>
      <c r="L112" s="43">
        <f t="shared" si="5"/>
        <v>278537377</v>
      </c>
      <c r="N112" s="44"/>
    </row>
    <row r="113" spans="2:19" s="45" customFormat="1" x14ac:dyDescent="0.3">
      <c r="B113" s="75" t="s">
        <v>92</v>
      </c>
      <c r="C113" s="76">
        <v>1489125982</v>
      </c>
      <c r="D113" s="76">
        <v>251049904</v>
      </c>
      <c r="E113" s="77">
        <v>0.16858876081311971</v>
      </c>
      <c r="F113" s="76">
        <v>499592645.00000024</v>
      </c>
      <c r="G113" s="83">
        <v>0.33549387428524513</v>
      </c>
      <c r="H113" s="76">
        <v>883974915.00000024</v>
      </c>
      <c r="I113" s="59">
        <v>0.59361996613124723</v>
      </c>
      <c r="J113" s="76">
        <f>SUM(J114:J115)</f>
        <v>1394172120.0000002</v>
      </c>
      <c r="K113" s="59">
        <v>0.93623517207558882</v>
      </c>
      <c r="L113" s="43">
        <f t="shared" si="5"/>
        <v>510197205</v>
      </c>
      <c r="O113" s="44"/>
    </row>
    <row r="114" spans="2:19" s="45" customFormat="1" x14ac:dyDescent="0.3">
      <c r="B114" s="57" t="s">
        <v>93</v>
      </c>
      <c r="C114" s="46">
        <v>862616662</v>
      </c>
      <c r="D114" s="46">
        <v>111752333</v>
      </c>
      <c r="E114" s="58">
        <v>0.12955039929428119</v>
      </c>
      <c r="F114" s="46">
        <v>207124348.00000024</v>
      </c>
      <c r="G114" s="59">
        <v>0.24011169401687285</v>
      </c>
      <c r="H114" s="46">
        <v>395184848.00000024</v>
      </c>
      <c r="I114" s="59">
        <v>0.45812336511533813</v>
      </c>
      <c r="J114" s="46">
        <v>767662800.00000024</v>
      </c>
      <c r="K114" s="59">
        <v>0.88992345478251411</v>
      </c>
      <c r="L114" s="43">
        <f t="shared" si="5"/>
        <v>372477952</v>
      </c>
    </row>
    <row r="115" spans="2:19" s="45" customFormat="1" x14ac:dyDescent="0.3">
      <c r="B115" s="57" t="s">
        <v>94</v>
      </c>
      <c r="C115" s="46">
        <v>626509320</v>
      </c>
      <c r="D115" s="46">
        <v>139297571</v>
      </c>
      <c r="E115" s="58">
        <v>0.22233918403640029</v>
      </c>
      <c r="F115" s="46">
        <v>292468297</v>
      </c>
      <c r="G115" s="59">
        <v>0.46682194129211041</v>
      </c>
      <c r="H115" s="46">
        <v>488790067</v>
      </c>
      <c r="I115" s="59">
        <v>0.7801800410566917</v>
      </c>
      <c r="J115" s="46">
        <v>626509320</v>
      </c>
      <c r="K115" s="62">
        <v>1</v>
      </c>
      <c r="L115" s="43">
        <f t="shared" si="5"/>
        <v>137719253</v>
      </c>
    </row>
    <row r="116" spans="2:19" s="45" customFormat="1" x14ac:dyDescent="0.3">
      <c r="B116" s="75" t="s">
        <v>95</v>
      </c>
      <c r="C116" s="76">
        <v>4895907069</v>
      </c>
      <c r="D116" s="76">
        <v>458415793</v>
      </c>
      <c r="E116" s="77">
        <v>9.3632453912903299E-2</v>
      </c>
      <c r="F116" s="76">
        <v>1633824844</v>
      </c>
      <c r="G116" s="83">
        <v>0.33371238893505234</v>
      </c>
      <c r="H116" s="76">
        <v>2888743706</v>
      </c>
      <c r="I116" s="59">
        <v>0.59003238118856538</v>
      </c>
      <c r="J116" s="76">
        <f>SUM(J117:J119)</f>
        <v>4658782772</v>
      </c>
      <c r="K116" s="59">
        <v>0.95156683048552371</v>
      </c>
      <c r="L116" s="43">
        <f t="shared" si="5"/>
        <v>1770039066</v>
      </c>
    </row>
    <row r="117" spans="2:19" s="45" customFormat="1" x14ac:dyDescent="0.3">
      <c r="B117" s="57" t="s">
        <v>96</v>
      </c>
      <c r="C117" s="46">
        <v>4671021943</v>
      </c>
      <c r="D117" s="46">
        <v>441502323</v>
      </c>
      <c r="E117" s="58">
        <v>9.4519428165315306E-2</v>
      </c>
      <c r="F117" s="46">
        <v>1545024711</v>
      </c>
      <c r="G117" s="59">
        <v>0.33076802675169964</v>
      </c>
      <c r="H117" s="46">
        <v>2755594776</v>
      </c>
      <c r="I117" s="59">
        <v>0.58993402506480153</v>
      </c>
      <c r="J117" s="46">
        <v>4476310661</v>
      </c>
      <c r="K117" s="59">
        <v>0.95831505730950495</v>
      </c>
      <c r="L117" s="43">
        <f t="shared" si="5"/>
        <v>1720715885</v>
      </c>
    </row>
    <row r="118" spans="2:19" x14ac:dyDescent="0.3">
      <c r="B118" s="57" t="s">
        <v>97</v>
      </c>
      <c r="C118" s="46">
        <v>72552648</v>
      </c>
      <c r="D118" s="46">
        <v>0</v>
      </c>
      <c r="E118" s="58">
        <v>0</v>
      </c>
      <c r="F118" s="46">
        <v>18429240</v>
      </c>
      <c r="G118" s="59">
        <v>0.25401195556639089</v>
      </c>
      <c r="H118" s="46">
        <v>22105620</v>
      </c>
      <c r="I118" s="59">
        <v>0.3046838483414141</v>
      </c>
      <c r="J118" s="46">
        <v>39894060</v>
      </c>
      <c r="K118" s="59">
        <v>0.54986359698408249</v>
      </c>
      <c r="L118" s="43">
        <f t="shared" si="5"/>
        <v>17788440</v>
      </c>
    </row>
    <row r="119" spans="2:19" s="45" customFormat="1" x14ac:dyDescent="0.3">
      <c r="B119" s="84" t="s">
        <v>98</v>
      </c>
      <c r="C119" s="46">
        <v>152332478</v>
      </c>
      <c r="D119" s="46">
        <v>16913470</v>
      </c>
      <c r="E119" s="58">
        <v>0.11102996696475981</v>
      </c>
      <c r="F119" s="46">
        <v>70370893</v>
      </c>
      <c r="G119" s="59">
        <v>0.46195593956004577</v>
      </c>
      <c r="H119" s="46">
        <v>111043310</v>
      </c>
      <c r="I119" s="59">
        <v>0.72895361158636174</v>
      </c>
      <c r="J119" s="46">
        <v>142578051</v>
      </c>
      <c r="K119" s="59">
        <v>0.93596620282117382</v>
      </c>
      <c r="L119" s="43">
        <f t="shared" si="5"/>
        <v>31534741</v>
      </c>
    </row>
    <row r="120" spans="2:19" s="45" customFormat="1" x14ac:dyDescent="0.3">
      <c r="B120" s="75" t="s">
        <v>99</v>
      </c>
      <c r="C120" s="78">
        <v>3408432756</v>
      </c>
      <c r="D120" s="78">
        <v>289562773</v>
      </c>
      <c r="E120" s="77">
        <v>8.4954814640327322E-2</v>
      </c>
      <c r="F120" s="78">
        <v>1102586832</v>
      </c>
      <c r="G120" s="59">
        <v>0.32348792272902333</v>
      </c>
      <c r="H120" s="78">
        <v>1788801402</v>
      </c>
      <c r="I120" s="59">
        <v>0.52481639805013069</v>
      </c>
      <c r="J120" s="78">
        <f>SUM(J121:J122)</f>
        <v>3164666769</v>
      </c>
      <c r="K120" s="59">
        <v>0.92848150324488898</v>
      </c>
      <c r="L120" s="43">
        <f t="shared" si="5"/>
        <v>1375865367</v>
      </c>
      <c r="N120" s="63"/>
      <c r="O120" s="44"/>
    </row>
    <row r="121" spans="2:19" s="45" customFormat="1" x14ac:dyDescent="0.3">
      <c r="B121" s="57" t="s">
        <v>100</v>
      </c>
      <c r="C121" s="46">
        <v>2184040673</v>
      </c>
      <c r="D121" s="46">
        <v>175721075</v>
      </c>
      <c r="E121" s="58">
        <v>8.0456869312158633E-2</v>
      </c>
      <c r="F121" s="46">
        <v>668741445</v>
      </c>
      <c r="G121" s="59">
        <v>0.30619459301617136</v>
      </c>
      <c r="H121" s="46">
        <v>965892164</v>
      </c>
      <c r="I121" s="59">
        <v>0.44225008075204469</v>
      </c>
      <c r="J121" s="46">
        <v>1975635201</v>
      </c>
      <c r="K121" s="59">
        <v>0.90457802614374661</v>
      </c>
      <c r="L121" s="43">
        <f t="shared" si="5"/>
        <v>1009743037</v>
      </c>
      <c r="M121" s="44"/>
    </row>
    <row r="122" spans="2:19" x14ac:dyDescent="0.3">
      <c r="B122" s="57" t="s">
        <v>101</v>
      </c>
      <c r="C122" s="46">
        <v>1224392083</v>
      </c>
      <c r="D122" s="46">
        <v>113841698</v>
      </c>
      <c r="E122" s="58">
        <v>9.2978139585046637E-2</v>
      </c>
      <c r="F122" s="46">
        <v>433845387</v>
      </c>
      <c r="G122" s="59">
        <v>0.35433534161458635</v>
      </c>
      <c r="H122" s="46">
        <v>822909238</v>
      </c>
      <c r="I122" s="59">
        <v>0.67209617689107515</v>
      </c>
      <c r="J122" s="46">
        <v>1189031568</v>
      </c>
      <c r="K122" s="59">
        <v>0.97111994148691339</v>
      </c>
      <c r="L122" s="43">
        <f t="shared" si="5"/>
        <v>366122330</v>
      </c>
      <c r="M122" s="44"/>
    </row>
    <row r="123" spans="2:19" x14ac:dyDescent="0.3">
      <c r="B123" s="75" t="s">
        <v>102</v>
      </c>
      <c r="C123" s="78">
        <v>1633568876</v>
      </c>
      <c r="D123" s="78">
        <v>299449587</v>
      </c>
      <c r="E123" s="77">
        <v>0.18331004673230564</v>
      </c>
      <c r="F123" s="78">
        <v>728316447</v>
      </c>
      <c r="G123" s="59">
        <v>0.44584373374165581</v>
      </c>
      <c r="H123" s="78">
        <v>1075648533</v>
      </c>
      <c r="I123" s="59">
        <v>0.6584653691700233</v>
      </c>
      <c r="J123" s="78">
        <f>+J124+J127+J131</f>
        <v>1540040878</v>
      </c>
      <c r="K123" s="62">
        <v>0.94274621696453031</v>
      </c>
      <c r="L123" s="43">
        <f t="shared" si="5"/>
        <v>464392345</v>
      </c>
      <c r="M123" s="54"/>
      <c r="N123" s="63"/>
      <c r="O123" s="43"/>
      <c r="Q123">
        <v>1481085755</v>
      </c>
      <c r="R123">
        <v>-1481085755</v>
      </c>
      <c r="S123" s="43">
        <v>-2556734288</v>
      </c>
    </row>
    <row r="124" spans="2:19" s="45" customFormat="1" x14ac:dyDescent="0.3">
      <c r="B124" s="75" t="s">
        <v>103</v>
      </c>
      <c r="C124" s="76">
        <v>1035948366</v>
      </c>
      <c r="D124" s="76">
        <v>198383408</v>
      </c>
      <c r="E124" s="77">
        <v>0.1914993203435392</v>
      </c>
      <c r="F124" s="76">
        <v>487976622</v>
      </c>
      <c r="G124" s="83">
        <v>0.47104338209844715</v>
      </c>
      <c r="H124" s="76">
        <v>732465937</v>
      </c>
      <c r="I124" s="59">
        <v>0.70704869184570918</v>
      </c>
      <c r="J124" s="76">
        <f>SUM(J125:J126)</f>
        <v>993309471</v>
      </c>
      <c r="K124" s="62">
        <v>0.95884071407473992</v>
      </c>
      <c r="L124" s="43">
        <f t="shared" si="5"/>
        <v>260843534</v>
      </c>
    </row>
    <row r="125" spans="2:19" x14ac:dyDescent="0.3">
      <c r="B125" s="57" t="s">
        <v>104</v>
      </c>
      <c r="C125" s="46">
        <v>184177911</v>
      </c>
      <c r="D125" s="46">
        <v>73947772</v>
      </c>
      <c r="E125" s="61">
        <v>0.40150185002369804</v>
      </c>
      <c r="F125" s="46">
        <v>111088260</v>
      </c>
      <c r="G125" s="82">
        <v>0.60315734605112337</v>
      </c>
      <c r="H125" s="46">
        <v>181959627</v>
      </c>
      <c r="I125" s="59">
        <v>0.98795575436839433</v>
      </c>
      <c r="J125" s="46">
        <v>182429487</v>
      </c>
      <c r="K125" s="62">
        <v>0.99050687462732701</v>
      </c>
      <c r="L125" s="43">
        <f t="shared" si="5"/>
        <v>469860</v>
      </c>
    </row>
    <row r="126" spans="2:19" x14ac:dyDescent="0.3">
      <c r="B126" s="57" t="s">
        <v>105</v>
      </c>
      <c r="C126" s="46">
        <v>851770455</v>
      </c>
      <c r="D126" s="46">
        <v>124435636</v>
      </c>
      <c r="E126" s="61">
        <v>0.1460905755412707</v>
      </c>
      <c r="F126" s="46">
        <v>376888362</v>
      </c>
      <c r="G126" s="82">
        <v>0.44247644396165398</v>
      </c>
      <c r="H126" s="46">
        <v>550506310</v>
      </c>
      <c r="I126" s="59">
        <v>0.64630829441014126</v>
      </c>
      <c r="J126" s="46">
        <v>810879984</v>
      </c>
      <c r="K126" s="62">
        <v>0.95199355558769649</v>
      </c>
      <c r="L126" s="43">
        <f t="shared" si="5"/>
        <v>260373674</v>
      </c>
    </row>
    <row r="127" spans="2:19" s="45" customFormat="1" x14ac:dyDescent="0.3">
      <c r="B127" s="75" t="s">
        <v>106</v>
      </c>
      <c r="C127" s="76">
        <v>266942165</v>
      </c>
      <c r="D127" s="76">
        <v>54326780</v>
      </c>
      <c r="E127" s="77">
        <v>0.20351516966231242</v>
      </c>
      <c r="F127" s="76">
        <v>95809246</v>
      </c>
      <c r="G127" s="83">
        <v>0.35891387184935736</v>
      </c>
      <c r="H127" s="76">
        <v>148224892</v>
      </c>
      <c r="I127" s="59">
        <v>0.55526968547662747</v>
      </c>
      <c r="J127" s="76">
        <f>SUM(J128:J130)</f>
        <v>258280363</v>
      </c>
      <c r="K127" s="62">
        <v>0.96755176537959076</v>
      </c>
      <c r="L127" s="43">
        <f t="shared" si="5"/>
        <v>110055471</v>
      </c>
    </row>
    <row r="128" spans="2:19" x14ac:dyDescent="0.3">
      <c r="B128" s="57" t="s">
        <v>107</v>
      </c>
      <c r="C128" s="46">
        <v>201073427</v>
      </c>
      <c r="D128" s="46">
        <v>50672490</v>
      </c>
      <c r="E128" s="61">
        <v>0.25200987895829718</v>
      </c>
      <c r="F128" s="46">
        <v>85845588</v>
      </c>
      <c r="G128" s="82">
        <v>0.42693651409243649</v>
      </c>
      <c r="H128" s="46">
        <v>125039656</v>
      </c>
      <c r="I128" s="59">
        <v>0.6218606698338115</v>
      </c>
      <c r="J128" s="46">
        <v>201073427</v>
      </c>
      <c r="K128" s="62">
        <v>1</v>
      </c>
      <c r="L128" s="43">
        <f t="shared" si="5"/>
        <v>76033771</v>
      </c>
      <c r="N128" s="43"/>
    </row>
    <row r="129" spans="2:15" x14ac:dyDescent="0.3">
      <c r="B129" s="57" t="s">
        <v>108</v>
      </c>
      <c r="C129" s="46">
        <v>25636738</v>
      </c>
      <c r="D129" s="46">
        <v>3654290</v>
      </c>
      <c r="E129" s="58">
        <v>0.14254114544525906</v>
      </c>
      <c r="F129" s="46">
        <v>9963658</v>
      </c>
      <c r="G129" s="59">
        <v>0.38864765088288533</v>
      </c>
      <c r="H129" s="46">
        <v>16160666</v>
      </c>
      <c r="I129" s="59">
        <v>0.63037138344199639</v>
      </c>
      <c r="J129" s="46">
        <v>16974936</v>
      </c>
      <c r="K129" s="62">
        <v>0.66213322459355006</v>
      </c>
      <c r="L129" s="43">
        <f t="shared" si="5"/>
        <v>814270</v>
      </c>
    </row>
    <row r="130" spans="2:15" x14ac:dyDescent="0.3">
      <c r="B130" s="57" t="s">
        <v>109</v>
      </c>
      <c r="C130" s="46">
        <v>40232000</v>
      </c>
      <c r="D130" s="46">
        <v>0</v>
      </c>
      <c r="E130" s="61">
        <v>0</v>
      </c>
      <c r="F130" s="79">
        <v>0</v>
      </c>
      <c r="G130" s="82">
        <v>0</v>
      </c>
      <c r="H130" s="46">
        <v>7024570</v>
      </c>
      <c r="I130" s="59">
        <v>0.17460156094651025</v>
      </c>
      <c r="J130" s="46">
        <v>40232000</v>
      </c>
      <c r="K130" s="62">
        <v>1</v>
      </c>
      <c r="L130" s="43">
        <f t="shared" si="5"/>
        <v>33207430</v>
      </c>
      <c r="M130" s="63"/>
      <c r="O130" s="63"/>
    </row>
    <row r="131" spans="2:15" s="45" customFormat="1" x14ac:dyDescent="0.3">
      <c r="B131" s="75" t="s">
        <v>110</v>
      </c>
      <c r="C131" s="76">
        <v>330678345</v>
      </c>
      <c r="D131" s="76">
        <v>46739399</v>
      </c>
      <c r="E131" s="77">
        <v>0.14134399698897732</v>
      </c>
      <c r="F131" s="76">
        <v>144530579</v>
      </c>
      <c r="G131" s="83">
        <v>0.43707300821286016</v>
      </c>
      <c r="H131" s="76">
        <v>194957704</v>
      </c>
      <c r="I131" s="59">
        <v>0.58956900851793004</v>
      </c>
      <c r="J131" s="76">
        <f>SUM(J132:J133)</f>
        <v>288451044</v>
      </c>
      <c r="K131" s="62">
        <v>0.87230097876533164</v>
      </c>
      <c r="L131" s="43">
        <f t="shared" si="5"/>
        <v>93493340</v>
      </c>
    </row>
    <row r="132" spans="2:15" x14ac:dyDescent="0.3">
      <c r="B132" s="57" t="s">
        <v>111</v>
      </c>
      <c r="C132" s="46">
        <v>143111887</v>
      </c>
      <c r="D132" s="46">
        <v>16938102</v>
      </c>
      <c r="E132" s="61">
        <v>0.11835566111989006</v>
      </c>
      <c r="F132" s="46">
        <v>68461069</v>
      </c>
      <c r="G132" s="82">
        <v>0.47837444139074203</v>
      </c>
      <c r="H132" s="46">
        <v>97823985</v>
      </c>
      <c r="I132" s="59">
        <v>0.6835489842992567</v>
      </c>
      <c r="J132" s="46">
        <v>100884586</v>
      </c>
      <c r="K132" s="62">
        <v>0.70493505546467994</v>
      </c>
      <c r="L132" s="43">
        <f t="shared" si="5"/>
        <v>3060601</v>
      </c>
    </row>
    <row r="133" spans="2:15" x14ac:dyDescent="0.3">
      <c r="B133" s="57" t="s">
        <v>112</v>
      </c>
      <c r="C133" s="46">
        <v>187566458</v>
      </c>
      <c r="D133" s="46">
        <v>29801297</v>
      </c>
      <c r="E133" s="58">
        <v>0.15888393542090559</v>
      </c>
      <c r="F133" s="46">
        <v>76069510</v>
      </c>
      <c r="G133" s="59">
        <v>0.40556030545717292</v>
      </c>
      <c r="H133" s="46">
        <v>97133719</v>
      </c>
      <c r="I133" s="59">
        <v>0.51786294860886051</v>
      </c>
      <c r="J133" s="46">
        <v>187566458</v>
      </c>
      <c r="K133" s="62">
        <v>1</v>
      </c>
      <c r="L133" s="43">
        <f t="shared" si="5"/>
        <v>90432739</v>
      </c>
    </row>
    <row r="134" spans="2:15" x14ac:dyDescent="0.3">
      <c r="B134" s="70" t="s">
        <v>113</v>
      </c>
      <c r="C134" s="48">
        <v>83345282684.160019</v>
      </c>
      <c r="D134" s="48">
        <v>15447488723</v>
      </c>
      <c r="E134" s="85">
        <v>0.18534328789235524</v>
      </c>
      <c r="F134" s="48">
        <v>34725084262</v>
      </c>
      <c r="G134" s="86">
        <v>0.41664126803183293</v>
      </c>
      <c r="H134" s="48">
        <v>56662483305</v>
      </c>
      <c r="I134" s="86">
        <v>0.67985231413425695</v>
      </c>
      <c r="J134" s="48">
        <f>+J16+J54</f>
        <v>81011268751</v>
      </c>
      <c r="K134" s="86">
        <v>0.96506512199144068</v>
      </c>
      <c r="L134" s="43"/>
    </row>
    <row r="135" spans="2:15" ht="27.6" customHeight="1" x14ac:dyDescent="0.3">
      <c r="B135" s="87" t="s">
        <v>114</v>
      </c>
      <c r="C135" s="79">
        <v>13711010164.400003</v>
      </c>
      <c r="D135" s="79"/>
      <c r="E135" s="80">
        <v>0</v>
      </c>
      <c r="F135" s="79"/>
      <c r="G135" s="82">
        <v>0</v>
      </c>
      <c r="H135" s="79"/>
      <c r="I135" s="82"/>
      <c r="J135" s="79"/>
      <c r="K135" s="82"/>
      <c r="L135" s="43"/>
    </row>
    <row r="136" spans="2:15" x14ac:dyDescent="0.3">
      <c r="B136" s="87" t="s">
        <v>115</v>
      </c>
      <c r="C136" s="79">
        <v>23125949936</v>
      </c>
      <c r="D136" s="79"/>
      <c r="E136" s="88">
        <v>0</v>
      </c>
      <c r="F136" s="79"/>
      <c r="G136" s="89">
        <v>0</v>
      </c>
      <c r="H136" s="79"/>
      <c r="I136" s="89"/>
      <c r="J136" s="79"/>
      <c r="K136" s="89"/>
      <c r="L136" s="43"/>
    </row>
    <row r="137" spans="2:15" ht="16.2" thickBot="1" x14ac:dyDescent="0.35">
      <c r="B137" s="90" t="s">
        <v>116</v>
      </c>
      <c r="C137" s="91">
        <v>120182242784.56003</v>
      </c>
      <c r="D137" s="91">
        <v>15447488723</v>
      </c>
      <c r="E137" s="92">
        <v>0.12853386960577307</v>
      </c>
      <c r="F137" s="91">
        <v>34725084262</v>
      </c>
      <c r="G137" s="93">
        <v>0.2889368966449441</v>
      </c>
      <c r="H137" s="91">
        <v>56662483305</v>
      </c>
      <c r="I137" s="93">
        <v>0.47147134212309361</v>
      </c>
      <c r="J137" s="94">
        <v>80433625401</v>
      </c>
      <c r="K137" s="93">
        <v>0.66926380750928549</v>
      </c>
      <c r="L137" s="43"/>
    </row>
    <row r="138" spans="2:15" x14ac:dyDescent="0.3">
      <c r="D138" s="63"/>
      <c r="F138" s="63"/>
      <c r="H138" s="95"/>
      <c r="J138" s="95"/>
    </row>
    <row r="139" spans="2:15" x14ac:dyDescent="0.3">
      <c r="C139" s="43"/>
      <c r="D139" s="63"/>
      <c r="F139" s="43"/>
      <c r="H139" s="43"/>
      <c r="J139" s="95"/>
    </row>
  </sheetData>
  <mergeCells count="6">
    <mergeCell ref="B2:K5"/>
    <mergeCell ref="B6:J6"/>
    <mergeCell ref="B7:I7"/>
    <mergeCell ref="C8:D8"/>
    <mergeCell ref="B12:K12"/>
    <mergeCell ref="B13:K13"/>
  </mergeCells>
  <pageMargins left="0.7" right="0.7" top="0.75" bottom="0.75" header="0.3" footer="0.3"/>
  <pageSetup scale="3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8 Ejecución Ptal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2026-03-31T16:56:37Z</dcterms:created>
  <dcterms:modified xsi:type="dcterms:W3CDTF">2026-03-31T16:58:46Z</dcterms:modified>
</cp:coreProperties>
</file>