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ño 2019\LEY 1712\EJECUCION PRESUPUESTAL HISTORICA ANUAL\2015\Ingreso\"/>
    </mc:Choice>
  </mc:AlternateContent>
  <bookViews>
    <workbookView xWindow="0" yWindow="0" windowWidth="24000" windowHeight="9435"/>
  </bookViews>
  <sheets>
    <sheet name="Anexo 1 Minagricultu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_FilterDatabase" hidden="1">#REF!</definedName>
    <definedName name="ANEXO" hidden="1">'[3]Inversión total en programas'!$A$50:$IV$50,'[3]Inversión total en programas'!$A$60:$IV$63</definedName>
    <definedName name="_xlnm.Print_Area" localSheetId="0">'Anexo 1 Minagricultura'!$A$1:$E$37</definedName>
    <definedName name="_xlnm.Print_Area">#REF!</definedName>
    <definedName name="ASISCALLCENTER">#REF!</definedName>
    <definedName name="ASISCONTABPPC">#REF!</definedName>
    <definedName name="ASISDESPACHOS">#REF!</definedName>
    <definedName name="ASISICA">#REF!</definedName>
    <definedName name="AUXBODEGA">#REF!</definedName>
    <definedName name="cabezas">'[5]Anexo 1 Minagricultura'!#REF!</definedName>
    <definedName name="CABEZAS_PROYEC">'Anexo 1 Minagricultura'!#REF!</definedName>
    <definedName name="CUOTAPPC2005">'Anexo 1 Minagricultura'!#REF!</definedName>
    <definedName name="CUOTAPPC2013">'Anexo 1 Minagricultura'!#REF!</definedName>
    <definedName name="CUOTAPPC203">'Anexo 1 Minagricultura'!#REF!</definedName>
    <definedName name="DIAG_PPC">#REF!</definedName>
    <definedName name="DISTRIBUIDOR">#REF!</definedName>
    <definedName name="Dólar">#REF!</definedName>
    <definedName name="eeeee">'[2]Ejecución ingresos 2014'!#REF!</definedName>
    <definedName name="EPPC">'Anexo 1 Minagricultura'!#REF!</definedName>
    <definedName name="Euro">#REF!</definedName>
    <definedName name="FDGFDG">#REF!</definedName>
    <definedName name="FECHA_DE_RECIBIDO">[6]BASE!$E$3:$E$177</definedName>
    <definedName name="FOMENTO">'Anexo 1 Minagricultura'!#REF!</definedName>
    <definedName name="FOMENTOS">'[9]Anexo 1 Minagricultura'!$C$51</definedName>
    <definedName name="GTOSEPPC">#REF!</definedName>
    <definedName name="HONORAUDI_JURIDIC">#REF!</definedName>
    <definedName name="HONTOTAL">#REF!</definedName>
    <definedName name="Incremento">#REF!</definedName>
    <definedName name="Inflación">#REF!</definedName>
    <definedName name="LABORATORIOS">#REF!</definedName>
    <definedName name="NOMBDISTRI">#REF!</definedName>
    <definedName name="Pasajes">#REF!</definedName>
    <definedName name="ppc">'[10]Inversión total en programas'!$B$86</definedName>
    <definedName name="RESERV_FUTU">#REF!</definedName>
    <definedName name="saldo">'[2]Ejecución ingresos 2014'!#REF!</definedName>
    <definedName name="saldos">'[2]Ejecución ingresos 2014'!#REF!</definedName>
    <definedName name="SUPERA2004">'Anexo 1 Minagricultura'!#REF!</definedName>
    <definedName name="SUPERA2005">'Anexo 1 Minagricultura'!#REF!</definedName>
    <definedName name="SUPERA2010">'[10]Anexo 1 Minagricultura'!$C$21</definedName>
    <definedName name="SUPERA2012">'Anexo 1 Minagricultura'!#REF!</definedName>
    <definedName name="SUPERAVIT">#REF!</definedName>
    <definedName name="SUPERAVIT2005_FNP">#REF!</definedName>
    <definedName name="SUPERAVITPPC_2005">#REF!</definedName>
    <definedName name="_xlnm.Print_Titles" localSheetId="0">'Anexo 1 Minagricultura'!$1:$5</definedName>
    <definedName name="_xlnm.Print_Titles">#REF!</definedName>
    <definedName name="VTAS2005">'Anexo 1 Minagricultura'!$B$32</definedName>
    <definedName name="xx">[11]Ingresos!$C$19</definedName>
    <definedName name="Z_4099E833_BB74_4680_85C9_A6CF399D1CE2_.wvu.Cols" hidden="1">#REF!,#REF!,#REF!,#REF!</definedName>
    <definedName name="Z_4099E833_BB74_4680_85C9_A6CF399D1CE2_.wvu.FilterData" hidden="1">#REF!</definedName>
    <definedName name="Z_4099E833_BB74_4680_85C9_A6CF399D1CE2_.wvu.PrintArea" localSheetId="0" hidden="1">'Anexo 1 Minagricultura'!$A$1:$B$37</definedName>
    <definedName name="Z_4099E833_BB74_4680_85C9_A6CF399D1CE2_.wvu.PrintArea" hidden="1">#REF!</definedName>
    <definedName name="Z_4099E833_BB74_4680_85C9_A6CF399D1CE2_.wvu.PrintTitles" hidden="1">#REF!</definedName>
    <definedName name="Z_4099E833_BB74_4680_85C9_A6CF399D1CE2_.wvu.Rows" hidden="1">#REF!,#REF!</definedName>
    <definedName name="ZFRONTERA">'[13]Ingresos 2014'!#REF!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1" l="1"/>
  <c r="B44" i="1"/>
  <c r="C43" i="1"/>
  <c r="C45" i="1" s="1"/>
  <c r="C41" i="1"/>
  <c r="C40" i="1"/>
  <c r="B40" i="1"/>
  <c r="C39" i="1"/>
  <c r="E36" i="1"/>
  <c r="B36" i="1"/>
  <c r="D36" i="1" s="1"/>
  <c r="B35" i="1"/>
  <c r="E35" i="1" s="1"/>
  <c r="E34" i="1"/>
  <c r="D34" i="1"/>
  <c r="B34" i="1"/>
  <c r="B33" i="1"/>
  <c r="E33" i="1" s="1"/>
  <c r="B32" i="1"/>
  <c r="E32" i="1" s="1"/>
  <c r="C31" i="1"/>
  <c r="B29" i="1"/>
  <c r="D29" i="1" s="1"/>
  <c r="E28" i="1"/>
  <c r="D28" i="1"/>
  <c r="B28" i="1"/>
  <c r="C27" i="1"/>
  <c r="C25" i="1"/>
  <c r="E23" i="1"/>
  <c r="D23" i="1"/>
  <c r="E22" i="1"/>
  <c r="D22" i="1"/>
  <c r="C21" i="1"/>
  <c r="E21" i="1" s="1"/>
  <c r="B21" i="1"/>
  <c r="E19" i="1"/>
  <c r="D19" i="1"/>
  <c r="E18" i="1"/>
  <c r="D18" i="1"/>
  <c r="C17" i="1"/>
  <c r="D17" i="1" s="1"/>
  <c r="B17" i="1"/>
  <c r="B15" i="1"/>
  <c r="E15" i="1" s="1"/>
  <c r="B14" i="1"/>
  <c r="B39" i="1" s="1"/>
  <c r="B41" i="1" s="1"/>
  <c r="C13" i="1"/>
  <c r="C11" i="1" l="1"/>
  <c r="E17" i="1"/>
  <c r="E14" i="1"/>
  <c r="D35" i="1"/>
  <c r="E29" i="1"/>
  <c r="B13" i="1"/>
  <c r="D15" i="1"/>
  <c r="B31" i="1"/>
  <c r="D33" i="1"/>
  <c r="D21" i="1"/>
  <c r="D14" i="1"/>
  <c r="D32" i="1"/>
  <c r="B43" i="1"/>
  <c r="B45" i="1" s="1"/>
  <c r="B27" i="1"/>
  <c r="D31" i="1" l="1"/>
  <c r="E31" i="1"/>
  <c r="D11" i="1"/>
  <c r="B25" i="1"/>
  <c r="D27" i="1"/>
  <c r="C37" i="1"/>
  <c r="D13" i="1"/>
  <c r="B11" i="1"/>
  <c r="E11" i="1" s="1"/>
  <c r="E13" i="1"/>
  <c r="E27" i="1"/>
  <c r="E37" i="1" l="1"/>
  <c r="B37" i="1"/>
  <c r="D37" i="1" s="1"/>
  <c r="E25" i="1"/>
  <c r="D25" i="1"/>
</calcChain>
</file>

<file path=xl/comments1.xml><?xml version="1.0" encoding="utf-8"?>
<comments xmlns="http://schemas.openxmlformats.org/spreadsheetml/2006/main">
  <authors>
    <author>Oscar Rubio</author>
  </authors>
  <commentList>
    <comment ref="A34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Aprovechamiento, intereses mora distribuidores y comites,ajuste diferencia en cambio importaciones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Oscar Rubio:</t>
        </r>
        <r>
          <rPr>
            <sz val="9"/>
            <color indexed="81"/>
            <rFont val="Tahoma"/>
            <family val="2"/>
          </rPr>
          <t xml:space="preserve">
Intereses recaudadores,Publicaciones,tarifas centro de serv.financieros,feria carne de cerdo</t>
        </r>
      </text>
    </comment>
  </commentList>
</comments>
</file>

<file path=xl/sharedStrings.xml><?xml version="1.0" encoding="utf-8"?>
<sst xmlns="http://schemas.openxmlformats.org/spreadsheetml/2006/main" count="42" uniqueCount="36">
  <si>
    <t>MINISTERIO DE AGRICULTURA Y DESARROLLO RURAL</t>
  </si>
  <si>
    <t>DIRECCIÓN DE PLANEACIÓN Y SEGUIMIENTO PRESUPUESTAL</t>
  </si>
  <si>
    <t>PRESUPUESTO DE INGRESOS VIGENCIA  2.015</t>
  </si>
  <si>
    <t>EJECUCIÓN TRIMESTRE ABRIL-JUNIO</t>
  </si>
  <si>
    <t>ANEXO 1</t>
  </si>
  <si>
    <t>CUENTAS</t>
  </si>
  <si>
    <t>PRESUPUESTO</t>
  </si>
  <si>
    <t>ACUERDO 09/15</t>
  </si>
  <si>
    <t>% EJECUCIÓN</t>
  </si>
  <si>
    <t>SOLICITADO</t>
  </si>
  <si>
    <t>EJECUTADO</t>
  </si>
  <si>
    <t>% PARTICIPACIÓN</t>
  </si>
  <si>
    <t>ABRIL-JUNIO  2015</t>
  </si>
  <si>
    <t>ABR-JUN 2015</t>
  </si>
  <si>
    <t>INGRESOS OPERACIONALES</t>
  </si>
  <si>
    <t xml:space="preserve">CUOTA DE FOMENTO PORCÍCOLA </t>
  </si>
  <si>
    <t>Cuota de Fomento</t>
  </si>
  <si>
    <t>Cuota de Erradicación Peste Porcina Clásica</t>
  </si>
  <si>
    <t>CUOTA VIGENCIAS ANTERIORES</t>
  </si>
  <si>
    <t>SUPERÁVIT VIGENCIAS ANTERIORES</t>
  </si>
  <si>
    <t>INGRESOS NO OPERACIONALES</t>
  </si>
  <si>
    <t>INGRESOS FINANCIEROS</t>
  </si>
  <si>
    <t>Rendimientos Financieros FNP</t>
  </si>
  <si>
    <t>Rendimientos Financieros PPC</t>
  </si>
  <si>
    <t>OTROS INGRESOS</t>
  </si>
  <si>
    <t>Ventas Programa PPC</t>
  </si>
  <si>
    <t>Financieros FNP</t>
  </si>
  <si>
    <t>Financieros PPC</t>
  </si>
  <si>
    <t>Extraordinarios FNP</t>
  </si>
  <si>
    <t>Programas y proyectos FNP</t>
  </si>
  <si>
    <t>TOTAL INGRESOS</t>
  </si>
  <si>
    <t>INGRESOS FNP</t>
  </si>
  <si>
    <t>GASTOS FNP</t>
  </si>
  <si>
    <t>DIFERENCIA</t>
  </si>
  <si>
    <t>INGRESOS PPC</t>
  </si>
  <si>
    <t>GASTOS PPC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</si>
</sst>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-* #,##0.00_-;\-* #,##0.00_-;_-* &quot;-&quot;??_-;_-@_-"/>
  </numFmts>
  <fonts count="8" x14ac:knownFonts="1">
    <font>
      <sz val="10"/>
      <name val="Arial"/>
    </font>
    <font>
      <sz val="10"/>
      <name val="Arial"/>
    </font>
    <font>
      <sz val="11"/>
      <name val="Arial"/>
      <family val="2"/>
    </font>
    <font>
      <sz val="10"/>
      <name val="Comic Sans MS"/>
      <family val="4"/>
    </font>
    <font>
      <b/>
      <sz val="1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55"/>
      </bottom>
      <diagonal/>
    </border>
    <border>
      <left style="thin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/>
      <top/>
      <bottom style="thin">
        <color indexed="55"/>
      </bottom>
      <diagonal/>
    </border>
    <border>
      <left style="medium">
        <color indexed="64"/>
      </left>
      <right style="medium">
        <color indexed="64"/>
      </right>
      <top/>
      <bottom style="thin">
        <color indexed="55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/>
      <diagonal/>
    </border>
    <border>
      <left/>
      <right style="medium">
        <color indexed="64"/>
      </right>
      <top style="thin">
        <color indexed="55"/>
      </top>
      <bottom/>
      <diagonal/>
    </border>
    <border>
      <left style="medium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Fill="1"/>
    <xf numFmtId="0" fontId="3" fillId="0" borderId="0" xfId="0" applyFont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left" wrapText="1"/>
    </xf>
    <xf numFmtId="164" fontId="4" fillId="3" borderId="4" xfId="2" applyNumberFormat="1" applyFont="1" applyFill="1" applyBorder="1" applyAlignment="1">
      <alignment horizontal="center" wrapText="1"/>
    </xf>
    <xf numFmtId="164" fontId="4" fillId="3" borderId="8" xfId="2" applyNumberFormat="1" applyFont="1" applyFill="1" applyBorder="1" applyAlignment="1">
      <alignment horizontal="center" wrapText="1"/>
    </xf>
    <xf numFmtId="166" fontId="4" fillId="0" borderId="9" xfId="3" applyNumberFormat="1" applyFont="1" applyFill="1" applyBorder="1" applyAlignment="1">
      <alignment wrapText="1"/>
    </xf>
    <xf numFmtId="10" fontId="4" fillId="0" borderId="10" xfId="1" applyNumberFormat="1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166" fontId="2" fillId="3" borderId="12" xfId="3" applyNumberFormat="1" applyFont="1" applyFill="1" applyBorder="1" applyAlignment="1">
      <alignment wrapText="1"/>
    </xf>
    <xf numFmtId="166" fontId="2" fillId="3" borderId="13" xfId="3" applyNumberFormat="1" applyFont="1" applyFill="1" applyBorder="1" applyAlignment="1">
      <alignment wrapText="1"/>
    </xf>
    <xf numFmtId="10" fontId="4" fillId="0" borderId="14" xfId="1" applyNumberFormat="1" applyFont="1" applyFill="1" applyBorder="1" applyAlignment="1">
      <alignment wrapText="1"/>
    </xf>
    <xf numFmtId="0" fontId="4" fillId="0" borderId="15" xfId="0" applyFont="1" applyFill="1" applyBorder="1" applyAlignment="1">
      <alignment wrapText="1"/>
    </xf>
    <xf numFmtId="164" fontId="4" fillId="0" borderId="16" xfId="2" applyNumberFormat="1" applyFont="1" applyFill="1" applyBorder="1" applyAlignment="1">
      <alignment wrapText="1"/>
    </xf>
    <xf numFmtId="164" fontId="4" fillId="0" borderId="9" xfId="2" applyNumberFormat="1" applyFont="1" applyFill="1" applyBorder="1" applyAlignment="1">
      <alignment wrapText="1"/>
    </xf>
    <xf numFmtId="166" fontId="3" fillId="0" borderId="0" xfId="0" applyNumberFormat="1" applyFont="1"/>
    <xf numFmtId="166" fontId="2" fillId="0" borderId="12" xfId="3" applyNumberFormat="1" applyFont="1" applyFill="1" applyBorder="1" applyAlignment="1">
      <alignment wrapText="1"/>
    </xf>
    <xf numFmtId="166" fontId="2" fillId="0" borderId="13" xfId="3" applyNumberFormat="1" applyFont="1" applyFill="1" applyBorder="1" applyAlignment="1">
      <alignment wrapText="1"/>
    </xf>
    <xf numFmtId="10" fontId="2" fillId="0" borderId="14" xfId="1" applyNumberFormat="1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166" fontId="4" fillId="0" borderId="12" xfId="3" applyNumberFormat="1" applyFont="1" applyFill="1" applyBorder="1" applyAlignment="1">
      <alignment wrapText="1"/>
    </xf>
    <xf numFmtId="166" fontId="4" fillId="0" borderId="13" xfId="3" applyNumberFormat="1" applyFont="1" applyFill="1" applyBorder="1" applyAlignment="1">
      <alignment wrapText="1"/>
    </xf>
    <xf numFmtId="10" fontId="2" fillId="0" borderId="13" xfId="1" applyNumberFormat="1" applyFont="1" applyFill="1" applyBorder="1" applyAlignment="1">
      <alignment wrapText="1"/>
    </xf>
    <xf numFmtId="166" fontId="4" fillId="0" borderId="16" xfId="3" applyNumberFormat="1" applyFont="1" applyFill="1" applyBorder="1" applyAlignment="1">
      <alignment wrapText="1"/>
    </xf>
    <xf numFmtId="166" fontId="2" fillId="0" borderId="12" xfId="1" applyNumberFormat="1" applyFont="1" applyFill="1" applyBorder="1" applyAlignment="1">
      <alignment wrapText="1"/>
    </xf>
    <xf numFmtId="166" fontId="2" fillId="0" borderId="13" xfId="1" applyNumberFormat="1" applyFont="1" applyFill="1" applyBorder="1" applyAlignment="1">
      <alignment wrapText="1"/>
    </xf>
    <xf numFmtId="0" fontId="2" fillId="0" borderId="17" xfId="0" applyFont="1" applyFill="1" applyBorder="1" applyAlignment="1">
      <alignment wrapText="1"/>
    </xf>
    <xf numFmtId="166" fontId="2" fillId="0" borderId="18" xfId="3" applyNumberFormat="1" applyFont="1" applyFill="1" applyBorder="1" applyAlignment="1">
      <alignment wrapText="1"/>
    </xf>
    <xf numFmtId="166" fontId="2" fillId="0" borderId="19" xfId="3" applyNumberFormat="1" applyFont="1" applyFill="1" applyBorder="1" applyAlignment="1">
      <alignment wrapText="1"/>
    </xf>
    <xf numFmtId="166" fontId="2" fillId="0" borderId="20" xfId="3" applyNumberFormat="1" applyFont="1" applyFill="1" applyBorder="1" applyAlignment="1">
      <alignment wrapText="1"/>
    </xf>
    <xf numFmtId="0" fontId="4" fillId="0" borderId="21" xfId="0" applyFont="1" applyFill="1" applyBorder="1" applyAlignment="1">
      <alignment wrapText="1"/>
    </xf>
    <xf numFmtId="166" fontId="4" fillId="3" borderId="22" xfId="0" applyNumberFormat="1" applyFont="1" applyFill="1" applyBorder="1" applyAlignment="1">
      <alignment wrapText="1"/>
    </xf>
    <xf numFmtId="10" fontId="4" fillId="0" borderId="22" xfId="1" applyNumberFormat="1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3" fontId="5" fillId="0" borderId="0" xfId="0" applyNumberFormat="1" applyFont="1"/>
    <xf numFmtId="166" fontId="3" fillId="0" borderId="0" xfId="0" applyNumberFormat="1" applyFont="1" applyFill="1"/>
    <xf numFmtId="3" fontId="5" fillId="0" borderId="0" xfId="0" applyNumberFormat="1" applyFont="1" applyAlignment="1">
      <alignment horizontal="right"/>
    </xf>
    <xf numFmtId="3" fontId="3" fillId="0" borderId="0" xfId="0" applyNumberFormat="1" applyFont="1"/>
    <xf numFmtId="167" fontId="3" fillId="0" borderId="0" xfId="0" applyNumberFormat="1" applyFont="1"/>
  </cellXfs>
  <cellStyles count="4">
    <cellStyle name="Millares_Formato Presupuesto Minagricultura" xfId="3"/>
    <cellStyle name="Millares_INGRESOS 2005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5/SOLICITUD%20&#193;REAS/II%20TRIMESTRE/PRESUPUESTO%20II%202015%20PP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&#241;o%202019/LEY%201712/EJECUCION%20PRESUPUESTAL%20HISTORICA%20ANUAL/2015/CIERRE%20ABR-JUN%20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CONTABILIDAD\ANEXO%20CIERRE%20DE%20INGRESOS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Informe%20gesti&#243;n%20definitivo%20I%20semestre%202012\gastos%20enero%20junio%20de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A&#241;o%202010\MANEJO%20PTO%202010\PRESUPUESTO%20INGRESOS%20ESTIMAD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2011\Presentaciones\COMITES%20PPC\DESPACHOS%20BIOLOGICO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ectorppc/AppData/Local/Microsoft/Windows/Temporary%20Internet%20Files/Content.IE5/68SX2PI0/Desagregado%20&#193;rea%20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Temp\desagregado%20ppc%20201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Documents%20and%20Settings\PatriciaMart&#237;nez\Configuraci&#243;n%20local\Archivos%20temporales%20de%20Internet\Content.Outlook\RD6RDTKZ\A&#241;o%202008\Presupuesto%202009\nomina%202009%20pp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A&#241;o%202010\PTO%20FONDO%202010\Presupuesto%202010%20versi&#243;n%203\PRESUPUESTO%2010%203a%20%20versi&#243;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JefeControlRegional\Presupuesto%202008\Presupuesto%2020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RCICOL\Administrativa\Users\OscarRubio\AppData\Local\Microsoft\Windows\Temporary%20Internet%20Files\Content.Outlook\INBWVVAW\ANEXO%20ACUERDO%204-1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Ortiz/Desktop/PPC2013/PRESUPUESTO%202014/PRESUPUESTO%20DEFINITIVO%202014%20NOV/Desagregado%20PPC%202014%20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 (2)"/>
      <sheetName val="Consolidado área PPC "/>
      <sheetName val="II TRE PPC"/>
      <sheetName val="Ingresos 2015"/>
      <sheetName val="Escenario PPC"/>
      <sheetName val="CONSOLIDADO SANIDAD"/>
      <sheetName val="II SANIDAD"/>
      <sheetName val="Anexo 2 "/>
    </sheetNames>
    <sheetDataSet>
      <sheetData sheetId="0"/>
      <sheetData sheetId="1"/>
      <sheetData sheetId="2"/>
      <sheetData sheetId="3">
        <row r="52">
          <cell r="C52">
            <v>296995820.79999995</v>
          </cell>
        </row>
      </sheetData>
      <sheetData sheetId="4"/>
      <sheetData sheetId="5"/>
      <sheetData sheetId="6">
        <row r="5">
          <cell r="D5">
            <v>2400000</v>
          </cell>
        </row>
      </sheetData>
      <sheetData sheetId="7">
        <row r="13">
          <cell r="G13">
            <v>4500000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Rendimientos "/>
      <sheetName val="Escenario PPC"/>
      <sheetName val="Ejecución ingresos 2014"/>
      <sheetName val="Ejecución gastos 2014"/>
      <sheetName val="Superavit 2014"/>
      <sheetName val="Anexo 2 "/>
      <sheetName val="Anexo 3"/>
      <sheetName val="Anexo 4"/>
      <sheetName val="Funcionamiento"/>
      <sheetName val="Nómina y honorarios 2015"/>
      <sheetName val="Comparativo nómina 2014-2015"/>
      <sheetName val="Comparativo gastos personal "/>
    </sheetNames>
    <sheetDataSet>
      <sheetData sheetId="0"/>
      <sheetData sheetId="1">
        <row r="11">
          <cell r="C11">
            <v>9754493</v>
          </cell>
        </row>
        <row r="22">
          <cell r="C22">
            <v>2158500000</v>
          </cell>
        </row>
      </sheetData>
      <sheetData sheetId="2"/>
      <sheetData sheetId="3"/>
      <sheetData sheetId="4"/>
      <sheetData sheetId="5"/>
      <sheetData sheetId="6"/>
      <sheetData sheetId="7">
        <row r="105">
          <cell r="K105">
            <v>2147287733</v>
          </cell>
        </row>
        <row r="193">
          <cell r="I193">
            <v>219622435.65000001</v>
          </cell>
          <cell r="K193">
            <v>214703206</v>
          </cell>
        </row>
        <row r="201">
          <cell r="B201">
            <v>919660563.36734867</v>
          </cell>
          <cell r="C201">
            <v>398077075.66257703</v>
          </cell>
          <cell r="D201">
            <v>2140023941.6889374</v>
          </cell>
          <cell r="E201">
            <v>147892034.02759999</v>
          </cell>
          <cell r="F201">
            <v>2331227358.5091233</v>
          </cell>
          <cell r="G201">
            <v>3323259874.3221292</v>
          </cell>
          <cell r="I201">
            <v>784918602.9404</v>
          </cell>
          <cell r="K201">
            <v>7052248567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general"/>
      <sheetName val="2004VS2005"/>
      <sheetName val="Otros ingresos Modificaciones"/>
      <sheetName val="Inversión total en programas"/>
      <sheetName val="MODELO CONTRATISTAS"/>
      <sheetName val="Servicios personal 2005"/>
      <sheetName val="Nómina 2004"/>
    </sheetNames>
    <sheetDataSet>
      <sheetData sheetId="0"/>
      <sheetData sheetId="1"/>
      <sheetData sheetId="2"/>
      <sheetData sheetId="3">
        <row r="50">
          <cell r="A50" t="str">
            <v>Cadena avícola porcícola</v>
          </cell>
          <cell r="B50">
            <v>0</v>
          </cell>
        </row>
        <row r="60">
          <cell r="A60" t="str">
            <v>Honorarios director nacional</v>
          </cell>
          <cell r="B60" t="e">
            <v>#REF!</v>
          </cell>
        </row>
        <row r="61">
          <cell r="A61" t="str">
            <v>Conceptualización gráfica</v>
          </cell>
          <cell r="B61" t="e">
            <v>#REF!</v>
          </cell>
        </row>
        <row r="62">
          <cell r="A62" t="str">
            <v>Asistente Call Center</v>
          </cell>
          <cell r="B62" t="e">
            <v>#REF!</v>
          </cell>
        </row>
        <row r="63">
          <cell r="A63" t="str">
            <v>Subtotal gastos de personal</v>
          </cell>
          <cell r="B63" t="e">
            <v>#REF!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Anexo 2 X Areas"/>
      <sheetName val="#¡REF"/>
    </sheetNames>
    <sheetDataSet>
      <sheetData sheetId="0"/>
      <sheetData sheetId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Presupuesto general"/>
      <sheetName val="2004VS2005"/>
      <sheetName val="Inversión total en programas"/>
      <sheetName val="MODELO CONTRATISTAS"/>
      <sheetName val="Servicios personal 2005"/>
      <sheetName val="Nómina 2004"/>
      <sheetName val="Anexo cierre 20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ES"/>
      <sheetName val="2010  LABORATORIOS"/>
      <sheetName val="2011 LABORATORIOS"/>
      <sheetName val="COMPARATIVO POR DOSIS"/>
      <sheetName val="COMPARATIVO POR LABORATORIO"/>
      <sheetName val="Hoja1"/>
      <sheetName val="BRIGADAS"/>
      <sheetName val="COMITÉ"/>
      <sheetName val="DISTRIBUIDOR"/>
      <sheetName val="DEPARTAMENTO"/>
      <sheetName val="CONSOLIDADO GENERAL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>
            <v>40191</v>
          </cell>
        </row>
        <row r="4">
          <cell r="E4">
            <v>40196</v>
          </cell>
        </row>
        <row r="5">
          <cell r="E5">
            <v>40179</v>
          </cell>
        </row>
        <row r="6">
          <cell r="E6">
            <v>40193</v>
          </cell>
        </row>
        <row r="7">
          <cell r="E7">
            <v>40193</v>
          </cell>
        </row>
        <row r="8">
          <cell r="E8">
            <v>40190</v>
          </cell>
        </row>
        <row r="9">
          <cell r="E9">
            <v>40190</v>
          </cell>
        </row>
        <row r="10">
          <cell r="E10">
            <v>40190</v>
          </cell>
        </row>
        <row r="11">
          <cell r="E11">
            <v>40190</v>
          </cell>
        </row>
        <row r="12">
          <cell r="E12">
            <v>40190</v>
          </cell>
        </row>
        <row r="13">
          <cell r="E13">
            <v>40191</v>
          </cell>
        </row>
        <row r="14">
          <cell r="E14">
            <v>40191</v>
          </cell>
        </row>
        <row r="15">
          <cell r="E15">
            <v>40196</v>
          </cell>
        </row>
        <row r="16">
          <cell r="E16">
            <v>40196</v>
          </cell>
        </row>
        <row r="17">
          <cell r="E17">
            <v>40196</v>
          </cell>
        </row>
        <row r="18">
          <cell r="E18">
            <v>40196</v>
          </cell>
        </row>
        <row r="19">
          <cell r="E19">
            <v>40197</v>
          </cell>
        </row>
        <row r="20">
          <cell r="E20">
            <v>40197</v>
          </cell>
        </row>
        <row r="21">
          <cell r="E21">
            <v>40197</v>
          </cell>
        </row>
        <row r="22">
          <cell r="E22">
            <v>40192</v>
          </cell>
        </row>
        <row r="23">
          <cell r="E23">
            <v>40192</v>
          </cell>
        </row>
        <row r="24">
          <cell r="E24">
            <v>40192</v>
          </cell>
        </row>
        <row r="25">
          <cell r="E25">
            <v>40192</v>
          </cell>
        </row>
        <row r="26">
          <cell r="E26">
            <v>40197</v>
          </cell>
        </row>
        <row r="27">
          <cell r="E27">
            <v>40197</v>
          </cell>
        </row>
        <row r="28">
          <cell r="E28">
            <v>40196</v>
          </cell>
        </row>
        <row r="29">
          <cell r="E29">
            <v>40196</v>
          </cell>
        </row>
        <row r="30">
          <cell r="E30">
            <v>40196</v>
          </cell>
        </row>
        <row r="31">
          <cell r="E31">
            <v>40199</v>
          </cell>
        </row>
        <row r="32">
          <cell r="E32">
            <v>40199</v>
          </cell>
        </row>
        <row r="33">
          <cell r="E33">
            <v>40199</v>
          </cell>
        </row>
        <row r="34">
          <cell r="E34">
            <v>40199</v>
          </cell>
        </row>
        <row r="35">
          <cell r="E35">
            <v>40203</v>
          </cell>
        </row>
        <row r="36">
          <cell r="E36">
            <v>40203</v>
          </cell>
        </row>
        <row r="37">
          <cell r="E37">
            <v>40203</v>
          </cell>
        </row>
        <row r="38">
          <cell r="E38">
            <v>40203</v>
          </cell>
        </row>
        <row r="39">
          <cell r="E39">
            <v>40200</v>
          </cell>
        </row>
        <row r="40">
          <cell r="E40">
            <v>40200</v>
          </cell>
        </row>
        <row r="41">
          <cell r="E41">
            <v>40199</v>
          </cell>
        </row>
        <row r="42">
          <cell r="E42">
            <v>40203</v>
          </cell>
        </row>
        <row r="43">
          <cell r="E43">
            <v>40203</v>
          </cell>
        </row>
        <row r="44">
          <cell r="E44">
            <v>40203</v>
          </cell>
        </row>
        <row r="45">
          <cell r="E45">
            <v>40203</v>
          </cell>
        </row>
        <row r="46">
          <cell r="E46">
            <v>40203</v>
          </cell>
        </row>
        <row r="47">
          <cell r="E47">
            <v>40203</v>
          </cell>
        </row>
        <row r="48">
          <cell r="E48">
            <v>40205</v>
          </cell>
        </row>
        <row r="49">
          <cell r="E49">
            <v>40205</v>
          </cell>
        </row>
        <row r="50">
          <cell r="E50">
            <v>40205</v>
          </cell>
        </row>
        <row r="51">
          <cell r="E51">
            <v>40205</v>
          </cell>
        </row>
        <row r="52">
          <cell r="E52">
            <v>40205</v>
          </cell>
        </row>
        <row r="53">
          <cell r="E53">
            <v>40205</v>
          </cell>
        </row>
        <row r="54">
          <cell r="E54">
            <v>40205</v>
          </cell>
        </row>
        <row r="55">
          <cell r="E55">
            <v>40205</v>
          </cell>
        </row>
        <row r="56">
          <cell r="E56">
            <v>40205</v>
          </cell>
        </row>
        <row r="57">
          <cell r="E57">
            <v>40205</v>
          </cell>
        </row>
        <row r="58">
          <cell r="E58">
            <v>40205</v>
          </cell>
        </row>
        <row r="59">
          <cell r="E59">
            <v>40205</v>
          </cell>
        </row>
        <row r="60">
          <cell r="E60">
            <v>40210</v>
          </cell>
        </row>
        <row r="61">
          <cell r="E61">
            <v>40210</v>
          </cell>
        </row>
        <row r="62">
          <cell r="E62">
            <v>40210</v>
          </cell>
        </row>
        <row r="63">
          <cell r="E63">
            <v>40210</v>
          </cell>
        </row>
        <row r="64">
          <cell r="E64">
            <v>40210</v>
          </cell>
        </row>
        <row r="65">
          <cell r="E65">
            <v>40210</v>
          </cell>
        </row>
        <row r="66">
          <cell r="E66">
            <v>40210</v>
          </cell>
        </row>
        <row r="67">
          <cell r="E67">
            <v>40210</v>
          </cell>
        </row>
        <row r="68">
          <cell r="E68">
            <v>40210</v>
          </cell>
        </row>
        <row r="69">
          <cell r="E69">
            <v>40210</v>
          </cell>
        </row>
        <row r="70">
          <cell r="E70">
            <v>40211</v>
          </cell>
        </row>
        <row r="71">
          <cell r="E71">
            <v>40211</v>
          </cell>
        </row>
        <row r="72">
          <cell r="E72">
            <v>40211</v>
          </cell>
        </row>
        <row r="73">
          <cell r="E73">
            <v>40211</v>
          </cell>
        </row>
        <row r="74">
          <cell r="E74">
            <v>40211</v>
          </cell>
        </row>
        <row r="75">
          <cell r="E75">
            <v>40211</v>
          </cell>
        </row>
        <row r="76">
          <cell r="E76">
            <v>40211</v>
          </cell>
        </row>
        <row r="77">
          <cell r="E77">
            <v>40211</v>
          </cell>
        </row>
        <row r="78">
          <cell r="E78">
            <v>40211</v>
          </cell>
        </row>
        <row r="79">
          <cell r="E79">
            <v>40211</v>
          </cell>
        </row>
        <row r="80">
          <cell r="E80">
            <v>40211</v>
          </cell>
        </row>
        <row r="81">
          <cell r="E81">
            <v>40211</v>
          </cell>
        </row>
        <row r="82">
          <cell r="E82">
            <v>40211</v>
          </cell>
        </row>
        <row r="83">
          <cell r="E83">
            <v>40210</v>
          </cell>
        </row>
        <row r="84">
          <cell r="E84">
            <v>40210</v>
          </cell>
        </row>
        <row r="85">
          <cell r="E85">
            <v>40205</v>
          </cell>
        </row>
        <row r="86">
          <cell r="E86">
            <v>40205</v>
          </cell>
        </row>
        <row r="87">
          <cell r="E87">
            <v>40210</v>
          </cell>
        </row>
        <row r="88">
          <cell r="E88">
            <v>40212</v>
          </cell>
        </row>
        <row r="89">
          <cell r="E89">
            <v>40212</v>
          </cell>
        </row>
        <row r="90">
          <cell r="E90">
            <v>40210</v>
          </cell>
        </row>
        <row r="91">
          <cell r="E91">
            <v>40210</v>
          </cell>
        </row>
        <row r="92">
          <cell r="E92">
            <v>40213</v>
          </cell>
        </row>
        <row r="93">
          <cell r="E93">
            <v>40213</v>
          </cell>
        </row>
        <row r="94">
          <cell r="E94">
            <v>40210</v>
          </cell>
        </row>
        <row r="95">
          <cell r="E95">
            <v>40210</v>
          </cell>
        </row>
        <row r="96">
          <cell r="E96">
            <v>40212</v>
          </cell>
        </row>
        <row r="97">
          <cell r="E97">
            <v>40212</v>
          </cell>
        </row>
        <row r="98">
          <cell r="E98">
            <v>40213</v>
          </cell>
        </row>
        <row r="99">
          <cell r="E99">
            <v>40213</v>
          </cell>
        </row>
        <row r="100">
          <cell r="E100">
            <v>40214</v>
          </cell>
        </row>
        <row r="101">
          <cell r="E101">
            <v>40214</v>
          </cell>
        </row>
        <row r="102">
          <cell r="E102">
            <v>40217</v>
          </cell>
        </row>
        <row r="103">
          <cell r="E103">
            <v>40217</v>
          </cell>
        </row>
        <row r="104">
          <cell r="E104">
            <v>40217</v>
          </cell>
        </row>
        <row r="105">
          <cell r="E105">
            <v>40217</v>
          </cell>
        </row>
        <row r="106">
          <cell r="E106">
            <v>40214</v>
          </cell>
        </row>
        <row r="107">
          <cell r="E107">
            <v>40214</v>
          </cell>
        </row>
        <row r="108">
          <cell r="E108">
            <v>40207</v>
          </cell>
        </row>
        <row r="109">
          <cell r="E109">
            <v>40207</v>
          </cell>
        </row>
        <row r="110">
          <cell r="E110">
            <v>40212</v>
          </cell>
        </row>
        <row r="111">
          <cell r="E111">
            <v>40212</v>
          </cell>
        </row>
        <row r="112">
          <cell r="E112">
            <v>40212</v>
          </cell>
        </row>
        <row r="113">
          <cell r="E113">
            <v>40212</v>
          </cell>
        </row>
        <row r="114">
          <cell r="E114">
            <v>40212</v>
          </cell>
        </row>
        <row r="115">
          <cell r="E115">
            <v>40212</v>
          </cell>
        </row>
        <row r="116">
          <cell r="E116">
            <v>40218</v>
          </cell>
        </row>
        <row r="117">
          <cell r="E117">
            <v>40218</v>
          </cell>
        </row>
        <row r="118">
          <cell r="E118">
            <v>40218</v>
          </cell>
        </row>
        <row r="119">
          <cell r="E119">
            <v>40218</v>
          </cell>
        </row>
        <row r="120">
          <cell r="E120">
            <v>40218</v>
          </cell>
        </row>
        <row r="121">
          <cell r="E121">
            <v>40211</v>
          </cell>
        </row>
        <row r="122">
          <cell r="E122">
            <v>40211</v>
          </cell>
        </row>
        <row r="123">
          <cell r="E123">
            <v>40211</v>
          </cell>
        </row>
        <row r="124">
          <cell r="E124">
            <v>40211</v>
          </cell>
        </row>
        <row r="125">
          <cell r="E125">
            <v>40211</v>
          </cell>
        </row>
        <row r="126">
          <cell r="E126">
            <v>40214</v>
          </cell>
        </row>
        <row r="127">
          <cell r="E127">
            <v>40214</v>
          </cell>
        </row>
        <row r="128">
          <cell r="E128">
            <v>40211</v>
          </cell>
        </row>
        <row r="129">
          <cell r="E129">
            <v>40218</v>
          </cell>
        </row>
        <row r="130">
          <cell r="E130">
            <v>40218</v>
          </cell>
        </row>
        <row r="131">
          <cell r="E131">
            <v>40218</v>
          </cell>
        </row>
        <row r="132">
          <cell r="E132">
            <v>40218</v>
          </cell>
        </row>
        <row r="133">
          <cell r="E133">
            <v>40213</v>
          </cell>
        </row>
        <row r="134">
          <cell r="E134">
            <v>40213</v>
          </cell>
        </row>
        <row r="135">
          <cell r="E135">
            <v>40213</v>
          </cell>
        </row>
        <row r="136">
          <cell r="E136">
            <v>40213</v>
          </cell>
        </row>
        <row r="137">
          <cell r="E137">
            <v>40218</v>
          </cell>
        </row>
        <row r="138">
          <cell r="E138">
            <v>40218</v>
          </cell>
        </row>
        <row r="139">
          <cell r="E139">
            <v>40218</v>
          </cell>
        </row>
        <row r="140">
          <cell r="E140">
            <v>40218</v>
          </cell>
        </row>
        <row r="141">
          <cell r="E141">
            <v>40218</v>
          </cell>
        </row>
        <row r="142">
          <cell r="E142">
            <v>40210</v>
          </cell>
        </row>
        <row r="143">
          <cell r="E143">
            <v>40210</v>
          </cell>
        </row>
        <row r="144">
          <cell r="E144">
            <v>40218</v>
          </cell>
        </row>
        <row r="145">
          <cell r="E145">
            <v>40218</v>
          </cell>
        </row>
        <row r="146">
          <cell r="E146">
            <v>40218</v>
          </cell>
        </row>
        <row r="147">
          <cell r="E147">
            <v>40220</v>
          </cell>
        </row>
        <row r="148">
          <cell r="E148">
            <v>40220</v>
          </cell>
        </row>
        <row r="149">
          <cell r="E149">
            <v>40220</v>
          </cell>
        </row>
        <row r="150">
          <cell r="E150">
            <v>40220</v>
          </cell>
        </row>
        <row r="151">
          <cell r="E151">
            <v>40224</v>
          </cell>
        </row>
        <row r="152">
          <cell r="E152">
            <v>40224</v>
          </cell>
        </row>
        <row r="153">
          <cell r="E153">
            <v>40224</v>
          </cell>
        </row>
        <row r="154">
          <cell r="E154">
            <v>40224</v>
          </cell>
        </row>
        <row r="155">
          <cell r="E155">
            <v>40224</v>
          </cell>
        </row>
        <row r="156">
          <cell r="E156">
            <v>40218</v>
          </cell>
        </row>
        <row r="157">
          <cell r="E157">
            <v>40218</v>
          </cell>
        </row>
        <row r="158">
          <cell r="E158">
            <v>40218</v>
          </cell>
        </row>
        <row r="159">
          <cell r="E159">
            <v>40225</v>
          </cell>
        </row>
        <row r="160">
          <cell r="E160">
            <v>40225</v>
          </cell>
        </row>
        <row r="161">
          <cell r="E161">
            <v>40225</v>
          </cell>
        </row>
        <row r="162">
          <cell r="E162">
            <v>40227</v>
          </cell>
        </row>
        <row r="163">
          <cell r="E163">
            <v>40227</v>
          </cell>
        </row>
        <row r="164">
          <cell r="E164">
            <v>40227</v>
          </cell>
        </row>
        <row r="165">
          <cell r="E165">
            <v>40227</v>
          </cell>
        </row>
        <row r="166">
          <cell r="E166">
            <v>40228</v>
          </cell>
        </row>
        <row r="167">
          <cell r="E167">
            <v>40228</v>
          </cell>
        </row>
        <row r="168">
          <cell r="E168">
            <v>40228</v>
          </cell>
        </row>
        <row r="169">
          <cell r="E169">
            <v>40231</v>
          </cell>
        </row>
        <row r="170">
          <cell r="E170">
            <v>40231</v>
          </cell>
        </row>
        <row r="171">
          <cell r="E171">
            <v>40233</v>
          </cell>
        </row>
        <row r="172">
          <cell r="E172">
            <v>40233</v>
          </cell>
        </row>
        <row r="173">
          <cell r="E173">
            <v>40232</v>
          </cell>
        </row>
        <row r="174">
          <cell r="E174">
            <v>40232</v>
          </cell>
        </row>
        <row r="175">
          <cell r="E175">
            <v>40233</v>
          </cell>
        </row>
        <row r="176">
          <cell r="E176">
            <v>40232</v>
          </cell>
        </row>
        <row r="177">
          <cell r="E177">
            <v>40233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área X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stificacion formulada"/>
      <sheetName val="Ciclos"/>
      <sheetName val="INGRESOS 2010"/>
      <sheetName val="anexo viaticos gastos de viaje"/>
      <sheetName val="anexo materiales y dotaciones"/>
      <sheetName val="anexo publicidad"/>
      <sheetName val="anexo impresos y publicaciones"/>
      <sheetName val="Escenario PPC"/>
      <sheetName val="Auxilios distribuidores"/>
      <sheetName val="NOMINA HONORARIOS 2010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s PPC"/>
      <sheetName val="Superávit 2006"/>
      <sheetName val="Anexo 2 Minagricultura"/>
      <sheetName val="Anexo 3 Minagricultura"/>
      <sheetName val="Anexo 4 Regionalizacion"/>
      <sheetName val="Funcionamiento"/>
      <sheetName val="NOMINA HONORARIOS 2009 1"/>
      <sheetName val="NOMINA HONORARIOS 2009 2"/>
      <sheetName val="comparativo  alternativas "/>
      <sheetName val="Inversión total en programas"/>
      <sheetName val="MODELO CONTRATISTAS"/>
      <sheetName val="Servicios personal 2005"/>
      <sheetName val="Nómina 2004"/>
    </sheetNames>
    <sheetDataSet>
      <sheetData sheetId="0">
        <row r="51">
          <cell r="C51">
            <v>2168.25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 Minagricultura"/>
      <sheetName val="Otros ingresos"/>
      <sheetName val="Presupuesto general"/>
      <sheetName val="2004VS2005"/>
      <sheetName val="Escenario PPC"/>
      <sheetName val="Ejecución ingresos 2009"/>
      <sheetName val="Ejecución gastos 2009"/>
      <sheetName val="Superavit 2009"/>
      <sheetName val="Anexo 2 "/>
      <sheetName val="Anexo 3 "/>
      <sheetName val="Anexo 4"/>
      <sheetName val="Funcionamiento"/>
      <sheetName val="Nómina y honorarios 2010"/>
      <sheetName val="Comparativo nómina 2009-2010"/>
      <sheetName val="Inversión total en programas"/>
      <sheetName val="MODELO CONTRATISTAS"/>
      <sheetName val="Servicios personal 2005"/>
      <sheetName val="Nómina 2004"/>
      <sheetName val="Hoja1"/>
    </sheetNames>
    <sheetDataSet>
      <sheetData sheetId="0">
        <row r="21">
          <cell r="C21">
            <v>1344784788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>
        <row r="86">
          <cell r="B86">
            <v>117000000</v>
          </cell>
        </row>
      </sheetData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"/>
      <sheetName val="Superávit 2006"/>
      <sheetName val="Otros ingresos"/>
      <sheetName val="Presupuesto general"/>
      <sheetName val="2004VS2005"/>
      <sheetName val="Escenarios PPC"/>
      <sheetName val="Anexo 2 Minagricultura"/>
      <sheetName val="Anexo 3 Minagricultura"/>
      <sheetName val="Anexo 4 Regionalizacion"/>
      <sheetName val="Funcionamiento"/>
      <sheetName val="Presupuesto de recaudo"/>
      <sheetName val="Inversión total en programas"/>
      <sheetName val="MODELO CONTRATISTAS"/>
      <sheetName val="Servicios personal 2005"/>
      <sheetName val="Nómina 2004"/>
    </sheetNames>
    <sheetDataSet>
      <sheetData sheetId="0">
        <row r="19">
          <cell r="C19">
            <v>2489922289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"/>
      <sheetName val="ANEXO INGRESOS"/>
      <sheetName val="ANEXO II"/>
      <sheetName val="Anexo 2 x Areas"/>
      <sheetName val="SUPERAVIT"/>
      <sheetName val="RES"/>
      <sheetName val="ECO"/>
      <sheetName val="TEC"/>
      <sheetName val="PPC"/>
      <sheetName val="MER"/>
      <sheetName val="F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 vs 2014"/>
      <sheetName val="justificacion formulada"/>
      <sheetName val="Escenario PPC"/>
      <sheetName val="Arriendos"/>
      <sheetName val="costos vigilancia "/>
      <sheetName val="Ingresos 2014"/>
      <sheetName val="Recolección de desechos"/>
      <sheetName val="Aux comités"/>
      <sheetName val="Barridos 2014"/>
      <sheetName val="Aux distribuidores"/>
      <sheetName val="VALLAS"/>
      <sheetName val="anexo publicidad"/>
      <sheetName val="REUNIÓNES"/>
      <sheetName val="BRIGADAS"/>
      <sheetName val="Correo"/>
      <sheetName val="anexo viaticos gastos de viaje"/>
      <sheetName val="anexo materiales y dotaciones"/>
      <sheetName val="anexo impresos y publicaciones"/>
      <sheetName val="NOMINA HONORARIOS 2013"/>
      <sheetName val="Participación x dosis"/>
      <sheetName val="SIMULACROS"/>
      <sheetName val="Chapetas ZL"/>
      <sheetName val="Biológico"/>
      <sheetName val="Biológico ZF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47"/>
  <sheetViews>
    <sheetView tabSelected="1" zoomScaleNormal="100" zoomScaleSheetLayoutView="80" workbookViewId="0">
      <pane xSplit="1" ySplit="10" topLeftCell="B11" activePane="bottomRight" state="frozen"/>
      <selection activeCell="X27" sqref="X27"/>
      <selection pane="topRight" activeCell="X27" sqref="X27"/>
      <selection pane="bottomLeft" activeCell="X27" sqref="X27"/>
      <selection pane="bottomRight" activeCell="A6" sqref="A6:E6"/>
    </sheetView>
  </sheetViews>
  <sheetFormatPr baseColWidth="10" defaultRowHeight="12.75" outlineLevelRow="1" x14ac:dyDescent="0.2"/>
  <cols>
    <col min="1" max="1" width="35.5703125" customWidth="1"/>
    <col min="2" max="3" width="20.5703125" customWidth="1"/>
    <col min="4" max="4" width="18.28515625" customWidth="1"/>
    <col min="5" max="5" width="10.42578125" customWidth="1"/>
    <col min="6" max="6" width="23" customWidth="1"/>
    <col min="7" max="7" width="12.5703125" bestFit="1" customWidth="1"/>
    <col min="8" max="8" width="16.140625" bestFit="1" customWidth="1"/>
    <col min="9" max="9" width="12" bestFit="1" customWidth="1"/>
    <col min="10" max="10" width="11.85546875" bestFit="1" customWidth="1"/>
    <col min="11" max="11" width="12" bestFit="1" customWidth="1"/>
  </cols>
  <sheetData>
    <row r="1" spans="1:9" ht="15.75" x14ac:dyDescent="0.3">
      <c r="A1" s="1"/>
      <c r="B1" s="1"/>
      <c r="C1" s="1"/>
      <c r="D1" s="1"/>
      <c r="E1" s="1"/>
      <c r="F1" s="2"/>
      <c r="G1" s="2"/>
      <c r="H1" s="2"/>
      <c r="I1" s="2"/>
    </row>
    <row r="2" spans="1:9" ht="15.75" x14ac:dyDescent="0.3">
      <c r="A2" s="3" t="s">
        <v>0</v>
      </c>
      <c r="B2" s="3"/>
      <c r="C2" s="3"/>
      <c r="D2" s="3"/>
      <c r="E2" s="3"/>
      <c r="F2" s="2"/>
      <c r="G2" s="2"/>
      <c r="H2" s="2"/>
      <c r="I2" s="2"/>
    </row>
    <row r="3" spans="1:9" ht="15.75" x14ac:dyDescent="0.3">
      <c r="A3" s="3" t="s">
        <v>1</v>
      </c>
      <c r="B3" s="3"/>
      <c r="C3" s="3"/>
      <c r="D3" s="3"/>
      <c r="E3" s="3"/>
      <c r="F3" s="2"/>
      <c r="G3" s="2"/>
      <c r="H3" s="2"/>
      <c r="I3" s="2"/>
    </row>
    <row r="4" spans="1:9" ht="15.75" x14ac:dyDescent="0.3">
      <c r="A4" s="3" t="s">
        <v>2</v>
      </c>
      <c r="B4" s="3"/>
      <c r="C4" s="3"/>
      <c r="D4" s="3"/>
      <c r="E4" s="3"/>
      <c r="F4" s="4"/>
      <c r="G4" s="2"/>
      <c r="H4" s="2"/>
      <c r="I4" s="2"/>
    </row>
    <row r="5" spans="1:9" ht="15.75" x14ac:dyDescent="0.3">
      <c r="A5" s="3" t="s">
        <v>3</v>
      </c>
      <c r="B5" s="3"/>
      <c r="C5" s="3"/>
      <c r="D5" s="3"/>
      <c r="E5" s="3"/>
      <c r="F5" s="5"/>
      <c r="G5" s="2"/>
      <c r="H5" s="2"/>
      <c r="I5" s="2"/>
    </row>
    <row r="6" spans="1:9" ht="15.75" x14ac:dyDescent="0.3">
      <c r="A6" s="6" t="s">
        <v>4</v>
      </c>
      <c r="B6" s="6"/>
      <c r="C6" s="6"/>
      <c r="D6" s="6"/>
      <c r="E6" s="6"/>
      <c r="F6" s="4"/>
      <c r="G6" s="2"/>
      <c r="H6" s="2"/>
      <c r="I6" s="2"/>
    </row>
    <row r="7" spans="1:9" ht="16.5" thickBot="1" x14ac:dyDescent="0.35">
      <c r="A7" s="7"/>
      <c r="B7" s="7"/>
      <c r="C7" s="7"/>
      <c r="D7" s="7"/>
      <c r="E7" s="7"/>
      <c r="F7" s="4"/>
      <c r="G7" s="2"/>
      <c r="H7" s="2"/>
      <c r="I7" s="2"/>
    </row>
    <row r="8" spans="1:9" ht="17.25" customHeight="1" x14ac:dyDescent="0.3">
      <c r="A8" s="8" t="s">
        <v>5</v>
      </c>
      <c r="B8" s="9" t="s">
        <v>6</v>
      </c>
      <c r="C8" s="9" t="s">
        <v>6</v>
      </c>
      <c r="D8" s="10" t="s">
        <v>7</v>
      </c>
      <c r="E8" s="10" t="s">
        <v>8</v>
      </c>
      <c r="F8" s="2"/>
      <c r="G8" s="2"/>
      <c r="H8" s="2"/>
      <c r="I8" s="2"/>
    </row>
    <row r="9" spans="1:9" ht="15" customHeight="1" x14ac:dyDescent="0.3">
      <c r="A9" s="11"/>
      <c r="B9" s="12" t="s">
        <v>9</v>
      </c>
      <c r="C9" s="12" t="s">
        <v>10</v>
      </c>
      <c r="D9" s="13"/>
      <c r="E9" s="13" t="s">
        <v>11</v>
      </c>
      <c r="F9" s="2"/>
      <c r="G9" s="2"/>
      <c r="H9" s="2"/>
      <c r="I9" s="2"/>
    </row>
    <row r="10" spans="1:9" ht="16.5" thickBot="1" x14ac:dyDescent="0.35">
      <c r="A10" s="14"/>
      <c r="B10" s="15" t="s">
        <v>12</v>
      </c>
      <c r="C10" s="16" t="s">
        <v>13</v>
      </c>
      <c r="D10" s="17"/>
      <c r="E10" s="17"/>
      <c r="F10" s="2"/>
      <c r="G10" s="2"/>
      <c r="H10" s="2"/>
      <c r="I10" s="2"/>
    </row>
    <row r="11" spans="1:9" ht="15.75" customHeight="1" x14ac:dyDescent="0.3">
      <c r="A11" s="18" t="s">
        <v>14</v>
      </c>
      <c r="B11" s="19">
        <f>+B13+B17+B21</f>
        <v>7488022590</v>
      </c>
      <c r="C11" s="20">
        <f>+C13+C17+C21</f>
        <v>6567557053</v>
      </c>
      <c r="D11" s="21">
        <f>+C11-B11</f>
        <v>-920465537</v>
      </c>
      <c r="E11" s="22">
        <f>+C11/B11</f>
        <v>0.87707495190662876</v>
      </c>
      <c r="F11" s="2"/>
      <c r="G11" s="2"/>
      <c r="H11" s="2"/>
      <c r="I11" s="2"/>
    </row>
    <row r="12" spans="1:9" ht="13.5" customHeight="1" x14ac:dyDescent="0.3">
      <c r="A12" s="23"/>
      <c r="B12" s="24"/>
      <c r="C12" s="25"/>
      <c r="D12" s="25"/>
      <c r="E12" s="26"/>
      <c r="F12" s="2"/>
      <c r="G12" s="2"/>
      <c r="H12" s="2"/>
      <c r="I12" s="2"/>
    </row>
    <row r="13" spans="1:9" ht="30.75" x14ac:dyDescent="0.3">
      <c r="A13" s="27" t="s">
        <v>15</v>
      </c>
      <c r="B13" s="28">
        <f>+B14+B15</f>
        <v>5754378348</v>
      </c>
      <c r="C13" s="29">
        <f>+C14+C15</f>
        <v>5659940703</v>
      </c>
      <c r="D13" s="21">
        <f t="shared" ref="D13:D37" si="0">+C13-B13</f>
        <v>-94437645</v>
      </c>
      <c r="E13" s="26">
        <f t="shared" ref="E13:E37" si="1">+C13/B13</f>
        <v>0.98358855826141101</v>
      </c>
      <c r="F13" s="2"/>
      <c r="G13" s="30"/>
      <c r="H13" s="2"/>
      <c r="I13" s="2"/>
    </row>
    <row r="14" spans="1:9" ht="15.75" x14ac:dyDescent="0.3">
      <c r="A14" s="23" t="s">
        <v>16</v>
      </c>
      <c r="B14" s="31">
        <f>+(267236+289817+284969)*(6834*62.5%)</f>
        <v>3596486467.5</v>
      </c>
      <c r="C14" s="32">
        <v>3537462939.5</v>
      </c>
      <c r="D14" s="32">
        <f t="shared" si="0"/>
        <v>-59023528</v>
      </c>
      <c r="E14" s="33">
        <f t="shared" si="1"/>
        <v>0.98358855829616709</v>
      </c>
      <c r="F14" s="2"/>
      <c r="G14" s="2"/>
      <c r="H14" s="2"/>
      <c r="I14" s="30"/>
    </row>
    <row r="15" spans="1:9" ht="30" x14ac:dyDescent="0.3">
      <c r="A15" s="23" t="s">
        <v>17</v>
      </c>
      <c r="B15" s="31">
        <f>+(267236+289817+284969)*(6834*37.5%)</f>
        <v>2157891880.5</v>
      </c>
      <c r="C15" s="32">
        <v>2122477763.5</v>
      </c>
      <c r="D15" s="32">
        <f t="shared" si="0"/>
        <v>-35414117</v>
      </c>
      <c r="E15" s="33">
        <f t="shared" si="1"/>
        <v>0.98358855820348412</v>
      </c>
      <c r="F15" s="30"/>
      <c r="G15" s="2"/>
      <c r="H15" s="2"/>
      <c r="I15" s="30"/>
    </row>
    <row r="16" spans="1:9" ht="15.75" x14ac:dyDescent="0.3">
      <c r="A16" s="23"/>
      <c r="B16" s="31"/>
      <c r="C16" s="32"/>
      <c r="D16" s="32"/>
      <c r="E16" s="33"/>
      <c r="F16" s="2"/>
      <c r="G16" s="2"/>
      <c r="H16" s="2"/>
      <c r="I16" s="30"/>
    </row>
    <row r="17" spans="1:7" ht="30.75" x14ac:dyDescent="0.3">
      <c r="A17" s="34" t="s">
        <v>18</v>
      </c>
      <c r="B17" s="35">
        <f>+B18+B19</f>
        <v>102219936</v>
      </c>
      <c r="C17" s="36">
        <f>+C18+C19</f>
        <v>65478159</v>
      </c>
      <c r="D17" s="36">
        <f t="shared" si="0"/>
        <v>-36741777</v>
      </c>
      <c r="E17" s="26">
        <f t="shared" si="1"/>
        <v>0.64056153390665393</v>
      </c>
      <c r="F17" s="2"/>
      <c r="G17" s="2"/>
    </row>
    <row r="18" spans="1:7" ht="15.75" x14ac:dyDescent="0.3">
      <c r="A18" s="23" t="s">
        <v>16</v>
      </c>
      <c r="B18" s="31">
        <v>63887460</v>
      </c>
      <c r="C18" s="32">
        <v>40923849</v>
      </c>
      <c r="D18" s="32">
        <f t="shared" si="0"/>
        <v>-22963611</v>
      </c>
      <c r="E18" s="33">
        <f t="shared" si="1"/>
        <v>0.64056152803695754</v>
      </c>
      <c r="F18" s="2"/>
      <c r="G18" s="2"/>
    </row>
    <row r="19" spans="1:7" ht="30" x14ac:dyDescent="0.3">
      <c r="A19" s="23" t="s">
        <v>17</v>
      </c>
      <c r="B19" s="31">
        <v>38332476</v>
      </c>
      <c r="C19" s="32">
        <v>24554310</v>
      </c>
      <c r="D19" s="32">
        <f t="shared" si="0"/>
        <v>-13778166</v>
      </c>
      <c r="E19" s="33">
        <f t="shared" si="1"/>
        <v>0.64056154368948148</v>
      </c>
      <c r="F19" s="2"/>
      <c r="G19" s="2"/>
    </row>
    <row r="20" spans="1:7" ht="15.75" x14ac:dyDescent="0.3">
      <c r="A20" s="23"/>
      <c r="B20" s="31"/>
      <c r="C20" s="32"/>
      <c r="D20" s="32"/>
      <c r="E20" s="37"/>
      <c r="F20" s="2"/>
      <c r="G20" s="30"/>
    </row>
    <row r="21" spans="1:7" ht="30.75" x14ac:dyDescent="0.3">
      <c r="A21" s="27" t="s">
        <v>19</v>
      </c>
      <c r="B21" s="38">
        <f>+B22+B23</f>
        <v>1631424306</v>
      </c>
      <c r="C21" s="21">
        <f>+C22+C23</f>
        <v>842138191</v>
      </c>
      <c r="D21" s="21">
        <f t="shared" si="0"/>
        <v>-789286115</v>
      </c>
      <c r="E21" s="26">
        <f t="shared" si="1"/>
        <v>0.51619813919825219</v>
      </c>
      <c r="F21" s="2"/>
      <c r="G21" s="2"/>
    </row>
    <row r="22" spans="1:7" ht="15.75" x14ac:dyDescent="0.3">
      <c r="A22" s="23" t="s">
        <v>16</v>
      </c>
      <c r="B22" s="39">
        <v>647722592</v>
      </c>
      <c r="C22" s="40">
        <v>644770299</v>
      </c>
      <c r="D22" s="40">
        <f t="shared" si="0"/>
        <v>-2952293</v>
      </c>
      <c r="E22" s="33">
        <f t="shared" si="1"/>
        <v>0.99544204102734157</v>
      </c>
      <c r="F22" s="2"/>
      <c r="G22" s="2"/>
    </row>
    <row r="23" spans="1:7" ht="30" x14ac:dyDescent="0.3">
      <c r="A23" s="23" t="s">
        <v>17</v>
      </c>
      <c r="B23" s="31">
        <v>983701714</v>
      </c>
      <c r="C23" s="32">
        <v>197367892</v>
      </c>
      <c r="D23" s="32">
        <f t="shared" si="0"/>
        <v>-786333822</v>
      </c>
      <c r="E23" s="33">
        <f t="shared" si="1"/>
        <v>0.20063794663673831</v>
      </c>
      <c r="F23" s="2"/>
      <c r="G23" s="2"/>
    </row>
    <row r="24" spans="1:7" ht="15.75" x14ac:dyDescent="0.3">
      <c r="A24" s="23"/>
      <c r="B24" s="31"/>
      <c r="C24" s="32"/>
      <c r="D24" s="32"/>
      <c r="E24" s="33"/>
      <c r="F24" s="2"/>
      <c r="G24" s="2"/>
    </row>
    <row r="25" spans="1:7" ht="30.75" x14ac:dyDescent="0.3">
      <c r="A25" s="34" t="s">
        <v>20</v>
      </c>
      <c r="B25" s="35">
        <f>+B27+B31</f>
        <v>2557036860.5500002</v>
      </c>
      <c r="C25" s="36">
        <f>+C27+C31</f>
        <v>484691514.04999995</v>
      </c>
      <c r="D25" s="36">
        <f t="shared" si="0"/>
        <v>-2072345346.5000002</v>
      </c>
      <c r="E25" s="26">
        <f t="shared" si="1"/>
        <v>0.18955202466097665</v>
      </c>
      <c r="F25" s="2"/>
      <c r="G25" s="2"/>
    </row>
    <row r="26" spans="1:7" ht="15.75" x14ac:dyDescent="0.3">
      <c r="A26" s="23"/>
      <c r="B26" s="31"/>
      <c r="C26" s="32"/>
      <c r="D26" s="32"/>
      <c r="E26" s="26"/>
      <c r="F26" s="2"/>
      <c r="G26" s="2"/>
    </row>
    <row r="27" spans="1:7" ht="15.75" x14ac:dyDescent="0.3">
      <c r="A27" s="34" t="s">
        <v>21</v>
      </c>
      <c r="B27" s="35">
        <f>+B28+B29</f>
        <v>85130116.5</v>
      </c>
      <c r="C27" s="36">
        <f>+C28+C29</f>
        <v>72156462.5</v>
      </c>
      <c r="D27" s="36">
        <f t="shared" si="0"/>
        <v>-12973654</v>
      </c>
      <c r="E27" s="26">
        <f t="shared" si="1"/>
        <v>0.84760206454081377</v>
      </c>
      <c r="F27" s="2"/>
      <c r="G27" s="2"/>
    </row>
    <row r="28" spans="1:7" ht="15.75" x14ac:dyDescent="0.3">
      <c r="A28" s="23" t="s">
        <v>22</v>
      </c>
      <c r="B28" s="31">
        <f>81342384/4</f>
        <v>20335596</v>
      </c>
      <c r="C28" s="32">
        <v>15469430</v>
      </c>
      <c r="D28" s="32">
        <f t="shared" si="0"/>
        <v>-4866166</v>
      </c>
      <c r="E28" s="33">
        <f t="shared" si="1"/>
        <v>0.76070698886818955</v>
      </c>
      <c r="F28" s="2"/>
      <c r="G28" s="2"/>
    </row>
    <row r="29" spans="1:7" ht="15.75" x14ac:dyDescent="0.3">
      <c r="A29" s="23" t="s">
        <v>23</v>
      </c>
      <c r="B29" s="31">
        <f>259178082/4</f>
        <v>64794520.5</v>
      </c>
      <c r="C29" s="32">
        <v>56687032.5</v>
      </c>
      <c r="D29" s="32">
        <f t="shared" si="0"/>
        <v>-8107488</v>
      </c>
      <c r="E29" s="33">
        <f t="shared" si="1"/>
        <v>0.87487386375519205</v>
      </c>
      <c r="F29" s="2"/>
      <c r="G29" s="2"/>
    </row>
    <row r="30" spans="1:7" ht="15.75" x14ac:dyDescent="0.3">
      <c r="A30" s="23"/>
      <c r="B30" s="31"/>
      <c r="C30" s="32"/>
      <c r="D30" s="32"/>
      <c r="E30" s="33"/>
      <c r="F30" s="2"/>
      <c r="G30" s="2"/>
    </row>
    <row r="31" spans="1:7" ht="15.75" x14ac:dyDescent="0.3">
      <c r="A31" s="34" t="s">
        <v>24</v>
      </c>
      <c r="B31" s="35">
        <f>SUM(B32:B36)</f>
        <v>2471906744.0500002</v>
      </c>
      <c r="C31" s="36">
        <f>SUM(C32:C36)</f>
        <v>412535051.54999995</v>
      </c>
      <c r="D31" s="36">
        <f t="shared" si="0"/>
        <v>-2059371692.5000002</v>
      </c>
      <c r="E31" s="26">
        <f t="shared" si="1"/>
        <v>0.16688940735446103</v>
      </c>
      <c r="F31" s="2"/>
      <c r="G31" s="2"/>
    </row>
    <row r="32" spans="1:7" ht="15.75" x14ac:dyDescent="0.3">
      <c r="A32" s="23" t="s">
        <v>25</v>
      </c>
      <c r="B32" s="31">
        <f>+'[1]Ingresos 2015'!$C$52</f>
        <v>296995820.79999995</v>
      </c>
      <c r="C32" s="32">
        <v>375588068.29999995</v>
      </c>
      <c r="D32" s="32">
        <f t="shared" si="0"/>
        <v>78592247.5</v>
      </c>
      <c r="E32" s="33">
        <f t="shared" si="1"/>
        <v>1.264624085579052</v>
      </c>
      <c r="F32" s="2"/>
      <c r="G32" s="2"/>
    </row>
    <row r="33" spans="1:5" ht="14.25" x14ac:dyDescent="0.2">
      <c r="A33" s="41" t="s">
        <v>26</v>
      </c>
      <c r="B33" s="42">
        <f>21962130/4</f>
        <v>5490532.5</v>
      </c>
      <c r="C33" s="43">
        <v>13520798.5</v>
      </c>
      <c r="D33" s="43">
        <f t="shared" si="0"/>
        <v>8030266</v>
      </c>
      <c r="E33" s="33">
        <f t="shared" si="1"/>
        <v>2.4625659715155135</v>
      </c>
    </row>
    <row r="34" spans="1:5" ht="14.25" x14ac:dyDescent="0.2">
      <c r="A34" s="41" t="s">
        <v>27</v>
      </c>
      <c r="B34" s="42">
        <f>4663591/4</f>
        <v>1165897.75</v>
      </c>
      <c r="C34" s="43">
        <v>111186.75</v>
      </c>
      <c r="D34" s="43">
        <f t="shared" si="0"/>
        <v>-1054711</v>
      </c>
      <c r="E34" s="33">
        <f t="shared" si="1"/>
        <v>9.5365781433234598E-2</v>
      </c>
    </row>
    <row r="35" spans="1:5" ht="14.25" x14ac:dyDescent="0.2">
      <c r="A35" s="41" t="s">
        <v>28</v>
      </c>
      <c r="B35" s="42">
        <f>+'[2]Otros ingresos'!C11</f>
        <v>9754493</v>
      </c>
      <c r="C35" s="43">
        <v>23314998</v>
      </c>
      <c r="D35" s="43">
        <f t="shared" si="0"/>
        <v>13560505</v>
      </c>
      <c r="E35" s="33">
        <f t="shared" si="1"/>
        <v>2.390180401995265</v>
      </c>
    </row>
    <row r="36" spans="1:5" ht="15" thickBot="1" x14ac:dyDescent="0.25">
      <c r="A36" s="41" t="s">
        <v>29</v>
      </c>
      <c r="B36" s="44">
        <f>+'[2]Otros ingresos'!C22</f>
        <v>2158500000</v>
      </c>
      <c r="C36" s="43">
        <v>0</v>
      </c>
      <c r="D36" s="43">
        <f t="shared" si="0"/>
        <v>-2158500000</v>
      </c>
      <c r="E36" s="33">
        <f t="shared" si="1"/>
        <v>0</v>
      </c>
    </row>
    <row r="37" spans="1:5" ht="15.75" thickBot="1" x14ac:dyDescent="0.3">
      <c r="A37" s="45" t="s">
        <v>30</v>
      </c>
      <c r="B37" s="46">
        <f>+B25+B11</f>
        <v>10045059450.549999</v>
      </c>
      <c r="C37" s="46">
        <f>+C25+C11</f>
        <v>7052248567.0500002</v>
      </c>
      <c r="D37" s="46">
        <f t="shared" si="0"/>
        <v>-2992810883.499999</v>
      </c>
      <c r="E37" s="47">
        <f t="shared" si="1"/>
        <v>0.7020614065817069</v>
      </c>
    </row>
    <row r="38" spans="1:5" ht="15" x14ac:dyDescent="0.3">
      <c r="B38" s="2"/>
      <c r="C38" s="2"/>
      <c r="D38" s="2"/>
      <c r="E38" s="2"/>
    </row>
    <row r="39" spans="1:5" ht="15.75" hidden="1" outlineLevel="1" x14ac:dyDescent="0.3">
      <c r="A39" s="48" t="s">
        <v>31</v>
      </c>
      <c r="B39" s="49">
        <f>+B14+B18+B22+B28+B33+B35+B36</f>
        <v>6502177141</v>
      </c>
      <c r="C39" s="49">
        <f>+C14+C18+C22+C28+C33+C35+C36</f>
        <v>4275462314</v>
      </c>
      <c r="D39" s="49"/>
      <c r="E39" s="2"/>
    </row>
    <row r="40" spans="1:5" ht="15.75" hidden="1" outlineLevel="1" x14ac:dyDescent="0.3">
      <c r="A40" s="48" t="s">
        <v>32</v>
      </c>
      <c r="B40" s="49">
        <f>+'[2]Anexo 2 '!B201+'[2]Anexo 2 '!C201+'[2]Anexo 2 '!D201+'[2]Anexo 2 '!E201+'[2]Anexo 2 '!F201+'[2]Anexo 2 '!I201-'[2]Anexo 2 '!I193</f>
        <v>6502177140.5459871</v>
      </c>
      <c r="C40" s="49">
        <f>+'[2]Anexo 2 '!K201-'[2]Anexo 2 '!K193-'[2]Anexo 2 '!K105-258354220-156441094</f>
        <v>4275462314</v>
      </c>
      <c r="D40" s="49"/>
      <c r="E40" s="2"/>
    </row>
    <row r="41" spans="1:5" ht="15.75" hidden="1" outlineLevel="1" x14ac:dyDescent="0.3">
      <c r="A41" s="48" t="s">
        <v>33</v>
      </c>
      <c r="B41" s="50">
        <f>+B39-B40</f>
        <v>0.45401287078857422</v>
      </c>
      <c r="C41" s="50">
        <f>+C39-C40</f>
        <v>0</v>
      </c>
      <c r="D41" s="50"/>
      <c r="E41" s="2"/>
    </row>
    <row r="42" spans="1:5" ht="15" hidden="1" outlineLevel="1" x14ac:dyDescent="0.3">
      <c r="B42" s="2"/>
      <c r="C42" s="2"/>
      <c r="D42" s="2"/>
      <c r="E42" s="2"/>
    </row>
    <row r="43" spans="1:5" ht="15.75" hidden="1" outlineLevel="1" x14ac:dyDescent="0.3">
      <c r="A43" s="48" t="s">
        <v>34</v>
      </c>
      <c r="B43" s="49">
        <f>+B15+B19+B23+B29+VTAS2005+B34</f>
        <v>3542882309.5500002</v>
      </c>
      <c r="C43" s="49">
        <f>+C15+C19+C23+C29+C32+C34</f>
        <v>2776786253.0500002</v>
      </c>
      <c r="D43" s="49"/>
      <c r="E43" s="2"/>
    </row>
    <row r="44" spans="1:5" ht="15.75" hidden="1" outlineLevel="1" x14ac:dyDescent="0.3">
      <c r="A44" s="48" t="s">
        <v>35</v>
      </c>
      <c r="B44" s="51">
        <f>+'[2]Anexo 2 '!G201+'[2]Anexo 2 '!I193</f>
        <v>3542882309.9721293</v>
      </c>
      <c r="C44" s="51">
        <f>+'[2]Anexo 2 '!K105+'[2]Anexo 2 '!K193+258354220+156441094</f>
        <v>2776786253</v>
      </c>
      <c r="D44" s="51"/>
      <c r="E44" s="2"/>
    </row>
    <row r="45" spans="1:5" ht="15.75" hidden="1" outlineLevel="1" x14ac:dyDescent="0.3">
      <c r="A45" s="48" t="s">
        <v>33</v>
      </c>
      <c r="B45" s="52">
        <f>+B43-B44</f>
        <v>-0.42212915420532227</v>
      </c>
      <c r="C45" s="52">
        <f>+C43-C44</f>
        <v>5.0000190734863281E-2</v>
      </c>
      <c r="D45" s="52"/>
      <c r="E45" s="2"/>
    </row>
    <row r="46" spans="1:5" ht="15" collapsed="1" x14ac:dyDescent="0.3">
      <c r="A46" s="2"/>
      <c r="B46" s="53"/>
      <c r="C46" s="53"/>
      <c r="D46" s="53"/>
      <c r="E46" s="2"/>
    </row>
    <row r="47" spans="1:5" ht="15" x14ac:dyDescent="0.3">
      <c r="A47" s="2"/>
      <c r="B47" s="2"/>
      <c r="C47" s="2"/>
      <c r="D47" s="2"/>
      <c r="E47" s="2"/>
    </row>
  </sheetData>
  <mergeCells count="8">
    <mergeCell ref="A2:E2"/>
    <mergeCell ref="A3:E3"/>
    <mergeCell ref="A4:E4"/>
    <mergeCell ref="A5:E5"/>
    <mergeCell ref="A6:E6"/>
    <mergeCell ref="A8:A10"/>
    <mergeCell ref="D8:D10"/>
    <mergeCell ref="E8:E10"/>
  </mergeCells>
  <printOptions horizontalCentered="1"/>
  <pageMargins left="0.39370078740157483" right="0.39370078740157483" top="0.59055118110236227" bottom="0.59055118110236227" header="0.51181102362204722" footer="0.51181102362204722"/>
  <pageSetup scale="9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Anexo 1 Minagricultura</vt:lpstr>
      <vt:lpstr>'Anexo 1 Minagricultura'!Área_de_impresión</vt:lpstr>
      <vt:lpstr>'Anexo 1 Minagricultura'!Títulos_a_imprimir</vt:lpstr>
      <vt:lpstr>VTAS2005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Rubio</dc:creator>
  <cp:lastModifiedBy>Oscar Rubio</cp:lastModifiedBy>
  <dcterms:created xsi:type="dcterms:W3CDTF">2019-10-16T19:07:40Z</dcterms:created>
  <dcterms:modified xsi:type="dcterms:W3CDTF">2019-10-16T19:08:10Z</dcterms:modified>
</cp:coreProperties>
</file>