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5\Ingreso\"/>
    </mc:Choice>
  </mc:AlternateContent>
  <bookViews>
    <workbookView xWindow="0" yWindow="0" windowWidth="24000" windowHeight="9435"/>
  </bookViews>
  <sheets>
    <sheet name="Anexo 1 Minagricultu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hidden="1">#REF!</definedName>
    <definedName name="ANEXO" hidden="1">'[2]Inversión total en programas'!$A$50:$IV$50,'[2]Inversión total en programas'!$A$60:$IV$63</definedName>
    <definedName name="_xlnm.Print_Area" localSheetId="0">'Anexo 1 Minagricultura'!$A$1:$E$39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'[4]Anexo 1 Minagricultura'!#REF!</definedName>
    <definedName name="CABEZAS_PROYEC">'Anexo 1 Minagricultura'!#REF!</definedName>
    <definedName name="CUOTAPPC2005">'Anexo 1 Minagricultura'!#REF!</definedName>
    <definedName name="CUOTAPPC2013">'Anexo 1 Minagricultura'!#REF!</definedName>
    <definedName name="CUOTAPPC203">'Anexo 1 Minagricultura'!#REF!</definedName>
    <definedName name="DIAG_PPC">#REF!</definedName>
    <definedName name="DISTRIBUIDOR">#REF!</definedName>
    <definedName name="Dólar">#REF!</definedName>
    <definedName name="eeeee">'[1]Ejecución ingresos 2014'!#REF!</definedName>
    <definedName name="EPPC">'Anexo 1 Minagricultura'!#REF!</definedName>
    <definedName name="Euro">#REF!</definedName>
    <definedName name="FDGFDG">#REF!</definedName>
    <definedName name="FECHA_DE_RECIBIDO">[5]BASE!$E$3:$E$177</definedName>
    <definedName name="FOMENTO">'Anexo 1 Minagricultura'!#REF!</definedName>
    <definedName name="FOMENTOS">'[8]Anexo 1 Minagricultura'!$C$51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LABORATORIOS">#REF!</definedName>
    <definedName name="NOMBDISTRI">#REF!</definedName>
    <definedName name="Pasajes">#REF!</definedName>
    <definedName name="ppc">'[9]Inversión total en programas'!$B$86</definedName>
    <definedName name="RESERV_FUTU">#REF!</definedName>
    <definedName name="saldo">'[1]Ejecución ingresos 2014'!#REF!</definedName>
    <definedName name="saldos">'[1]Ejecución ingresos 2014'!#REF!</definedName>
    <definedName name="SUPERA2004">'Anexo 1 Minagricultura'!#REF!</definedName>
    <definedName name="SUPERA2005">'Anexo 1 Minagricultura'!#REF!</definedName>
    <definedName name="SUPERA2010">'[9]Anexo 1 Minagricultura'!$C$21</definedName>
    <definedName name="SUPERA2012">'Anexo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1 Minagricultura'!$1:$5</definedName>
    <definedName name="_xlnm.Print_Titles">#REF!</definedName>
    <definedName name="VTAS2005">'Anexo 1 Minagricultura'!$B$32</definedName>
    <definedName name="xx">[10]Ingresos!$C$19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 Minagricultura'!$A$1:$B$39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'[12]Ingresos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B46" i="1"/>
  <c r="C45" i="1"/>
  <c r="C47" i="1" s="1"/>
  <c r="B45" i="1"/>
  <c r="B47" i="1" s="1"/>
  <c r="C42" i="1"/>
  <c r="B42" i="1"/>
  <c r="C41" i="1"/>
  <c r="C43" i="1" s="1"/>
  <c r="B41" i="1"/>
  <c r="B43" i="1" s="1"/>
  <c r="E37" i="1"/>
  <c r="D37" i="1"/>
  <c r="E36" i="1"/>
  <c r="D36" i="1"/>
  <c r="D35" i="1"/>
  <c r="E34" i="1"/>
  <c r="D34" i="1"/>
  <c r="D33" i="1"/>
  <c r="E32" i="1"/>
  <c r="D32" i="1"/>
  <c r="C31" i="1"/>
  <c r="E31" i="1" s="1"/>
  <c r="B31" i="1"/>
  <c r="E29" i="1"/>
  <c r="D29" i="1"/>
  <c r="E28" i="1"/>
  <c r="D28" i="1"/>
  <c r="C27" i="1"/>
  <c r="C25" i="1" s="1"/>
  <c r="B27" i="1"/>
  <c r="B25" i="1" s="1"/>
  <c r="B39" i="1" s="1"/>
  <c r="E23" i="1"/>
  <c r="D23" i="1"/>
  <c r="E22" i="1"/>
  <c r="D22" i="1"/>
  <c r="D21" i="1"/>
  <c r="C21" i="1"/>
  <c r="E21" i="1" s="1"/>
  <c r="B21" i="1"/>
  <c r="D19" i="1"/>
  <c r="D18" i="1"/>
  <c r="C17" i="1"/>
  <c r="D17" i="1" s="1"/>
  <c r="B17" i="1"/>
  <c r="E15" i="1"/>
  <c r="D15" i="1"/>
  <c r="E14" i="1"/>
  <c r="D14" i="1"/>
  <c r="C13" i="1"/>
  <c r="E13" i="1" s="1"/>
  <c r="B13" i="1"/>
  <c r="B11" i="1"/>
  <c r="C39" i="1" l="1"/>
  <c r="E25" i="1"/>
  <c r="D25" i="1"/>
  <c r="D31" i="1"/>
  <c r="E27" i="1"/>
  <c r="D13" i="1"/>
  <c r="C11" i="1"/>
  <c r="D27" i="1"/>
  <c r="E39" i="1" l="1"/>
  <c r="D39" i="1"/>
  <c r="D11" i="1"/>
  <c r="E11" i="1"/>
</calcChain>
</file>

<file path=xl/comments1.xml><?xml version="1.0" encoding="utf-8"?>
<comments xmlns="http://schemas.openxmlformats.org/spreadsheetml/2006/main">
  <authors>
    <author>Oscar Rubio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Aprovechamiento, intereses mora distribuidores y comites,ajuste diferencia en cambio importaciones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Intereses recaudadores,Publicaciones,tarifas centro de serv.financieros,feria carne de cerdo</t>
        </r>
      </text>
    </comment>
  </commentList>
</comments>
</file>

<file path=xl/sharedStrings.xml><?xml version="1.0" encoding="utf-8"?>
<sst xmlns="http://schemas.openxmlformats.org/spreadsheetml/2006/main" count="41" uniqueCount="36">
  <si>
    <t>MINISTERIO DE AGRICULTURA Y DESARROLLO RURAL</t>
  </si>
  <si>
    <t>DIRECCIÓN DE PLANEACIÓN Y SEGUIMIENTO PRESUPUESTAL</t>
  </si>
  <si>
    <t>PRESUPUESTO DE INGRESOS VIGENCIA  2.015</t>
  </si>
  <si>
    <t>EJECUCIÓN TRIMESTRE OCTUBRE-DICIEMBRE</t>
  </si>
  <si>
    <t>ANEXO 1</t>
  </si>
  <si>
    <t>CUENTAS</t>
  </si>
  <si>
    <t>PRESUPUESTO</t>
  </si>
  <si>
    <t>PRESUPUESTO EJECUTADO OCTUBRE-DICIEMBRE 2015</t>
  </si>
  <si>
    <t>ACUERDO 03/16</t>
  </si>
  <si>
    <t>% EJECUCIÓN</t>
  </si>
  <si>
    <t>SOLICITADO</t>
  </si>
  <si>
    <t>% PARTICIPACIÓN</t>
  </si>
  <si>
    <t>OCTUBRE-DICIEMBRE 2015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</si>
  <si>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</si>
  <si>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</si>
  <si>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</si>
  <si>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</si>
  <si>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</si>
  <si>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</si>
  <si>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</si>
  <si>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</si>
  <si>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</si>
  <si>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</si>
  <si>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</si>
  <si>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</si>
  <si>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</si>
  <si>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</si>
  <si>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</si>
  <si>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</si>
  <si>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Programas y proyectos PPC</t>
  </si>
  <si>
    <t>TOTAL INGRESOS</t>
  </si>
  <si>
    <t>INGRESOS FNP</t>
  </si>
  <si>
    <t>GASTOS FNP</t>
  </si>
  <si>
    <t>DIFERENCIA</t>
  </si>
  <si>
    <t>INGRESOS PPC</t>
  </si>
  <si>
    <t>GASTOS 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</si>
</sst>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  <numFmt numFmtId="168" formatCode="_-* #,##0.00_-;\-* #,##0.00_-;_-* &quot;-&quot;??_-;_-@_-"/>
  </numFmts>
  <fonts count="10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10"/>
      <name val="Comic Sans MS"/>
      <family val="4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1" applyFo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wrapText="1"/>
    </xf>
    <xf numFmtId="165" fontId="4" fillId="3" borderId="2" xfId="3" applyNumberFormat="1" applyFont="1" applyFill="1" applyBorder="1" applyAlignment="1">
      <alignment horizontal="center" wrapText="1"/>
    </xf>
    <xf numFmtId="10" fontId="4" fillId="0" borderId="8" xfId="2" applyNumberFormat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167" fontId="2" fillId="3" borderId="10" xfId="4" applyNumberFormat="1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165" fontId="4" fillId="0" borderId="12" xfId="3" applyNumberFormat="1" applyFont="1" applyFill="1" applyBorder="1" applyAlignment="1">
      <alignment wrapText="1"/>
    </xf>
    <xf numFmtId="167" fontId="3" fillId="0" borderId="0" xfId="0" applyNumberFormat="1" applyFont="1"/>
    <xf numFmtId="167" fontId="2" fillId="0" borderId="10" xfId="4" applyNumberFormat="1" applyFont="1" applyFill="1" applyBorder="1" applyAlignment="1">
      <alignment wrapText="1"/>
    </xf>
    <xf numFmtId="10" fontId="2" fillId="0" borderId="8" xfId="2" applyNumberFormat="1" applyFont="1" applyFill="1" applyBorder="1" applyAlignment="1">
      <alignment wrapText="1"/>
    </xf>
    <xf numFmtId="165" fontId="3" fillId="0" borderId="0" xfId="0" applyNumberFormat="1" applyFont="1"/>
    <xf numFmtId="167" fontId="6" fillId="0" borderId="0" xfId="0" applyNumberFormat="1" applyFont="1"/>
    <xf numFmtId="0" fontId="4" fillId="0" borderId="9" xfId="0" applyFont="1" applyFill="1" applyBorder="1" applyAlignment="1">
      <alignment wrapText="1"/>
    </xf>
    <xf numFmtId="167" fontId="4" fillId="0" borderId="10" xfId="4" applyNumberFormat="1" applyFont="1" applyFill="1" applyBorder="1" applyAlignment="1">
      <alignment wrapText="1"/>
    </xf>
    <xf numFmtId="10" fontId="2" fillId="0" borderId="13" xfId="2" applyNumberFormat="1" applyFont="1" applyFill="1" applyBorder="1" applyAlignment="1">
      <alignment wrapText="1"/>
    </xf>
    <xf numFmtId="3" fontId="6" fillId="0" borderId="0" xfId="0" applyNumberFormat="1" applyFont="1"/>
    <xf numFmtId="167" fontId="4" fillId="0" borderId="12" xfId="4" applyNumberFormat="1" applyFont="1" applyFill="1" applyBorder="1" applyAlignment="1">
      <alignment wrapText="1"/>
    </xf>
    <xf numFmtId="3" fontId="3" fillId="0" borderId="0" xfId="0" applyNumberFormat="1" applyFont="1"/>
    <xf numFmtId="167" fontId="2" fillId="0" borderId="10" xfId="2" applyNumberFormat="1" applyFont="1" applyFill="1" applyBorder="1" applyAlignment="1">
      <alignment wrapText="1"/>
    </xf>
    <xf numFmtId="165" fontId="6" fillId="0" borderId="0" xfId="0" applyNumberFormat="1" applyFont="1"/>
    <xf numFmtId="0" fontId="6" fillId="0" borderId="0" xfId="0" applyFont="1"/>
    <xf numFmtId="0" fontId="2" fillId="0" borderId="14" xfId="0" applyFont="1" applyFill="1" applyBorder="1" applyAlignment="1">
      <alignment wrapText="1"/>
    </xf>
    <xf numFmtId="167" fontId="2" fillId="0" borderId="15" xfId="4" applyNumberFormat="1" applyFont="1" applyFill="1" applyBorder="1" applyAlignment="1">
      <alignment wrapText="1"/>
    </xf>
    <xf numFmtId="167" fontId="2" fillId="0" borderId="6" xfId="4" applyNumberFormat="1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167" fontId="4" fillId="3" borderId="17" xfId="0" applyNumberFormat="1" applyFont="1" applyFill="1" applyBorder="1" applyAlignment="1">
      <alignment wrapText="1"/>
    </xf>
    <xf numFmtId="10" fontId="4" fillId="0" borderId="17" xfId="2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3" fontId="7" fillId="0" borderId="0" xfId="0" applyNumberFormat="1" applyFont="1"/>
    <xf numFmtId="167" fontId="3" fillId="0" borderId="0" xfId="0" applyNumberFormat="1" applyFont="1" applyFill="1"/>
    <xf numFmtId="3" fontId="7" fillId="0" borderId="0" xfId="0" applyNumberFormat="1" applyFont="1" applyAlignment="1">
      <alignment horizontal="right"/>
    </xf>
    <xf numFmtId="168" fontId="3" fillId="0" borderId="0" xfId="0" applyNumberFormat="1" applyFont="1"/>
  </cellXfs>
  <cellStyles count="5">
    <cellStyle name="Millares_Formato Presupuesto Minagricultura" xfId="4"/>
    <cellStyle name="Millares_INGRESOS 2005" xf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5/CIERRE%20OCT-DIC%20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torppc/AppData/Local/Microsoft/Windows/Temporary%20Internet%20Files/Content.IE5/68SX2PI0/Desagregado%20&#193;rea%20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3"/>
      <sheetName val="Anexo 4"/>
      <sheetName val="Anexo 2 "/>
      <sheetName val="Funcionamiento"/>
      <sheetName val="Nómina y honorarios 2015"/>
      <sheetName val="Comparativo nómina 2014-2015"/>
      <sheetName val="Comparativo gastos person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3">
          <cell r="I193">
            <v>263473990</v>
          </cell>
          <cell r="K193">
            <v>268755101</v>
          </cell>
        </row>
        <row r="201">
          <cell r="B201">
            <v>1218541623.4033561</v>
          </cell>
          <cell r="C201">
            <v>575998683.80856574</v>
          </cell>
          <cell r="D201">
            <v>2533644842.9420042</v>
          </cell>
          <cell r="E201">
            <v>137057645.04644001</v>
          </cell>
          <cell r="F201">
            <v>1755130304.2141418</v>
          </cell>
          <cell r="G201">
            <v>4976432220.8605795</v>
          </cell>
          <cell r="I201">
            <v>972302862.55844998</v>
          </cell>
          <cell r="K201">
            <v>9766206952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Normal="100" zoomScaleSheetLayoutView="80" workbookViewId="0">
      <pane xSplit="1" ySplit="10" topLeftCell="B11" activePane="bottomRight" state="frozen"/>
      <selection activeCell="X27" sqref="X27"/>
      <selection pane="topRight" activeCell="X27" sqref="X27"/>
      <selection pane="bottomLeft" activeCell="X27" sqref="X27"/>
      <selection pane="bottomRight" activeCell="D55" sqref="D55"/>
    </sheetView>
  </sheetViews>
  <sheetFormatPr baseColWidth="10" defaultRowHeight="12.75" outlineLevelRow="1" x14ac:dyDescent="0.2"/>
  <cols>
    <col min="1" max="1" width="31.85546875" bestFit="1" customWidth="1"/>
    <col min="2" max="4" width="19.28515625" bestFit="1" customWidth="1"/>
    <col min="5" max="5" width="14.140625" customWidth="1"/>
    <col min="6" max="6" width="23" customWidth="1"/>
    <col min="7" max="7" width="18" bestFit="1" customWidth="1"/>
    <col min="8" max="8" width="12.5703125" bestFit="1" customWidth="1"/>
    <col min="9" max="9" width="16.140625" bestFit="1" customWidth="1"/>
    <col min="10" max="10" width="12" bestFit="1" customWidth="1"/>
    <col min="11" max="11" width="11.85546875" bestFit="1" customWidth="1"/>
    <col min="12" max="12" width="12" bestFit="1" customWidth="1"/>
  </cols>
  <sheetData>
    <row r="1" spans="1:10" ht="15.75" x14ac:dyDescent="0.3">
      <c r="A1" s="1"/>
      <c r="B1" s="1"/>
      <c r="C1" s="1"/>
      <c r="D1" s="1"/>
      <c r="E1" s="1"/>
      <c r="F1" s="2"/>
      <c r="G1" s="2"/>
      <c r="H1" s="2"/>
      <c r="I1" s="2"/>
      <c r="J1" s="2"/>
    </row>
    <row r="2" spans="1:10" ht="15.75" x14ac:dyDescent="0.3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</row>
    <row r="3" spans="1:10" ht="15.75" x14ac:dyDescent="0.3">
      <c r="A3" s="3" t="s">
        <v>1</v>
      </c>
      <c r="B3" s="3"/>
      <c r="C3" s="3"/>
      <c r="D3" s="3"/>
      <c r="E3" s="3"/>
      <c r="F3" s="2"/>
      <c r="G3" s="2"/>
      <c r="H3" s="2"/>
      <c r="I3" s="2"/>
      <c r="J3" s="2"/>
    </row>
    <row r="4" spans="1:10" ht="15.75" x14ac:dyDescent="0.3">
      <c r="A4" s="3" t="s">
        <v>2</v>
      </c>
      <c r="B4" s="3"/>
      <c r="C4" s="3"/>
      <c r="D4" s="3"/>
      <c r="E4" s="3"/>
      <c r="F4" s="4"/>
      <c r="G4" s="5"/>
      <c r="H4" s="2"/>
      <c r="I4" s="2"/>
      <c r="J4" s="2"/>
    </row>
    <row r="5" spans="1:10" ht="15.75" x14ac:dyDescent="0.3">
      <c r="A5" s="3" t="s">
        <v>3</v>
      </c>
      <c r="B5" s="3"/>
      <c r="C5" s="3"/>
      <c r="D5" s="3"/>
      <c r="E5" s="3"/>
      <c r="F5" s="6"/>
      <c r="G5" s="6"/>
      <c r="H5" s="2"/>
      <c r="I5" s="2"/>
      <c r="J5" s="2"/>
    </row>
    <row r="6" spans="1:10" ht="15.75" x14ac:dyDescent="0.3">
      <c r="A6" s="7" t="s">
        <v>4</v>
      </c>
      <c r="B6" s="7"/>
      <c r="C6" s="7"/>
      <c r="D6" s="7"/>
      <c r="E6" s="7"/>
      <c r="F6" s="4"/>
      <c r="G6" s="2"/>
      <c r="H6" s="2"/>
      <c r="I6" s="2"/>
      <c r="J6" s="2"/>
    </row>
    <row r="7" spans="1:10" ht="16.5" thickBot="1" x14ac:dyDescent="0.35">
      <c r="A7" s="8"/>
      <c r="B7" s="8"/>
      <c r="C7" s="8"/>
      <c r="D7" s="8"/>
      <c r="E7" s="8"/>
      <c r="F7" s="4"/>
      <c r="G7" s="2"/>
      <c r="H7" s="2"/>
      <c r="I7" s="2"/>
      <c r="J7" s="2"/>
    </row>
    <row r="8" spans="1:10" ht="17.25" customHeight="1" x14ac:dyDescent="0.3">
      <c r="A8" s="9" t="s">
        <v>5</v>
      </c>
      <c r="B8" s="10" t="s">
        <v>6</v>
      </c>
      <c r="C8" s="11" t="s">
        <v>7</v>
      </c>
      <c r="D8" s="11" t="s">
        <v>8</v>
      </c>
      <c r="E8" s="11" t="s">
        <v>9</v>
      </c>
      <c r="F8" s="2"/>
      <c r="G8" s="2"/>
      <c r="H8" s="2"/>
      <c r="I8" s="2"/>
      <c r="J8" s="2"/>
    </row>
    <row r="9" spans="1:10" ht="15" customHeight="1" x14ac:dyDescent="0.3">
      <c r="A9" s="12"/>
      <c r="B9" s="13" t="s">
        <v>10</v>
      </c>
      <c r="C9" s="14"/>
      <c r="D9" s="14"/>
      <c r="E9" s="14" t="s">
        <v>11</v>
      </c>
      <c r="F9" s="2"/>
      <c r="G9" s="2"/>
      <c r="H9" s="2"/>
      <c r="I9" s="2"/>
      <c r="J9" s="2"/>
    </row>
    <row r="10" spans="1:10" ht="37.5" customHeight="1" thickBot="1" x14ac:dyDescent="0.35">
      <c r="A10" s="15"/>
      <c r="B10" s="16" t="s">
        <v>12</v>
      </c>
      <c r="C10" s="17"/>
      <c r="D10" s="17"/>
      <c r="E10" s="17"/>
      <c r="F10" s="2"/>
      <c r="G10" s="2"/>
      <c r="H10" s="2"/>
      <c r="I10" s="2"/>
      <c r="J10" s="2"/>
    </row>
    <row r="11" spans="1:10" ht="15.75" customHeight="1" x14ac:dyDescent="0.3">
      <c r="A11" s="18" t="s">
        <v>13</v>
      </c>
      <c r="B11" s="19">
        <f>+B13+B17+B21</f>
        <v>8445141175</v>
      </c>
      <c r="C11" s="19">
        <f>+C13+C17+C21</f>
        <v>15664924914.5</v>
      </c>
      <c r="D11" s="19">
        <f>+C11-B11</f>
        <v>7219783739.5</v>
      </c>
      <c r="E11" s="20">
        <f>+C11/B11</f>
        <v>1.8549038541679559</v>
      </c>
      <c r="F11" s="2"/>
      <c r="G11" s="2"/>
      <c r="H11" s="2"/>
      <c r="I11" s="2"/>
      <c r="J11" s="2"/>
    </row>
    <row r="12" spans="1:10" ht="13.5" customHeight="1" x14ac:dyDescent="0.3">
      <c r="A12" s="21"/>
      <c r="B12" s="22"/>
      <c r="C12" s="22"/>
      <c r="D12" s="22"/>
      <c r="E12" s="20"/>
      <c r="F12" s="2"/>
      <c r="G12" s="2"/>
      <c r="H12" s="2"/>
      <c r="I12" s="2"/>
      <c r="J12" s="2"/>
    </row>
    <row r="13" spans="1:10" ht="30.75" x14ac:dyDescent="0.3">
      <c r="A13" s="23" t="s">
        <v>14</v>
      </c>
      <c r="B13" s="24">
        <f>+B14+B15</f>
        <v>7025973068</v>
      </c>
      <c r="C13" s="24">
        <f>+C14+C15</f>
        <v>7156707459</v>
      </c>
      <c r="D13" s="24">
        <f>+C13-B13</f>
        <v>130734391</v>
      </c>
      <c r="E13" s="20">
        <f>+C13/B13</f>
        <v>1.0186073003318834</v>
      </c>
      <c r="F13" s="2"/>
      <c r="G13" s="2"/>
      <c r="H13" s="25"/>
      <c r="I13" s="2"/>
      <c r="J13" s="2"/>
    </row>
    <row r="14" spans="1:10" ht="15.75" x14ac:dyDescent="0.3">
      <c r="A14" s="21" t="s">
        <v>15</v>
      </c>
      <c r="B14" s="26">
        <v>4391233168</v>
      </c>
      <c r="C14" s="26">
        <v>4472942163</v>
      </c>
      <c r="D14" s="26">
        <f>+C14-B14</f>
        <v>81708995</v>
      </c>
      <c r="E14" s="27">
        <f>+C14/B14</f>
        <v>1.0186073004720937</v>
      </c>
      <c r="F14" s="2"/>
      <c r="G14" s="28"/>
      <c r="H14" s="2"/>
      <c r="I14" s="2"/>
      <c r="J14" s="25"/>
    </row>
    <row r="15" spans="1:10" ht="30" x14ac:dyDescent="0.3">
      <c r="A15" s="21" t="s">
        <v>16</v>
      </c>
      <c r="B15" s="26">
        <v>2634739900</v>
      </c>
      <c r="C15" s="26">
        <v>2683765296</v>
      </c>
      <c r="D15" s="26">
        <f>+C15-B15</f>
        <v>49025396</v>
      </c>
      <c r="E15" s="27">
        <f>+C15/B15</f>
        <v>1.0186073000981994</v>
      </c>
      <c r="F15" s="25"/>
      <c r="G15" s="28"/>
      <c r="H15" s="2"/>
      <c r="I15" s="2"/>
      <c r="J15" s="25"/>
    </row>
    <row r="16" spans="1:10" ht="15.75" x14ac:dyDescent="0.3">
      <c r="A16" s="21"/>
      <c r="B16" s="26"/>
      <c r="C16" s="26"/>
      <c r="D16" s="26"/>
      <c r="E16" s="27"/>
      <c r="F16" s="2"/>
      <c r="G16" s="29"/>
      <c r="H16" s="2"/>
      <c r="I16" s="2"/>
      <c r="J16" s="25"/>
    </row>
    <row r="17" spans="1:8" ht="30.75" x14ac:dyDescent="0.3">
      <c r="A17" s="30" t="s">
        <v>17</v>
      </c>
      <c r="B17" s="31">
        <f>+B18+B19</f>
        <v>0</v>
      </c>
      <c r="C17" s="31">
        <f>+C18+C19</f>
        <v>10095241</v>
      </c>
      <c r="D17" s="31">
        <f>+C17-B17</f>
        <v>10095241</v>
      </c>
      <c r="E17" s="20">
        <v>1</v>
      </c>
      <c r="F17" s="2"/>
      <c r="G17" s="25"/>
      <c r="H17" s="2"/>
    </row>
    <row r="18" spans="1:8" ht="15.75" x14ac:dyDescent="0.3">
      <c r="A18" s="21" t="s">
        <v>15</v>
      </c>
      <c r="B18" s="26"/>
      <c r="C18" s="26">
        <v>6309526</v>
      </c>
      <c r="D18" s="26">
        <f>+C18-B18</f>
        <v>6309526</v>
      </c>
      <c r="E18" s="27">
        <v>1</v>
      </c>
      <c r="F18" s="2"/>
      <c r="G18" s="25"/>
      <c r="H18" s="2"/>
    </row>
    <row r="19" spans="1:8" ht="30" x14ac:dyDescent="0.3">
      <c r="A19" s="21" t="s">
        <v>16</v>
      </c>
      <c r="B19" s="26"/>
      <c r="C19" s="26">
        <v>3785715</v>
      </c>
      <c r="D19" s="26">
        <f>+C19-B19</f>
        <v>3785715</v>
      </c>
      <c r="E19" s="27">
        <v>1</v>
      </c>
      <c r="F19" s="2"/>
      <c r="G19" s="25"/>
      <c r="H19" s="2"/>
    </row>
    <row r="20" spans="1:8" ht="15.75" x14ac:dyDescent="0.3">
      <c r="A20" s="21"/>
      <c r="B20" s="26"/>
      <c r="C20" s="26"/>
      <c r="D20" s="26"/>
      <c r="E20" s="32"/>
      <c r="F20" s="2"/>
      <c r="G20" s="33"/>
      <c r="H20" s="25"/>
    </row>
    <row r="21" spans="1:8" ht="30.75" x14ac:dyDescent="0.3">
      <c r="A21" s="23" t="s">
        <v>18</v>
      </c>
      <c r="B21" s="34">
        <f>+B22+B23</f>
        <v>1419168107</v>
      </c>
      <c r="C21" s="34">
        <f>+C22+C23</f>
        <v>8498122214.5</v>
      </c>
      <c r="D21" s="34">
        <f>+C21-B21</f>
        <v>7078954107.5</v>
      </c>
      <c r="E21" s="20">
        <f>+C21/B21</f>
        <v>5.9881011788408234</v>
      </c>
      <c r="F21" s="2"/>
      <c r="G21" s="35"/>
      <c r="H21" s="2"/>
    </row>
    <row r="22" spans="1:8" ht="15.75" x14ac:dyDescent="0.3">
      <c r="A22" s="21" t="s">
        <v>15</v>
      </c>
      <c r="B22" s="36">
        <v>272547355</v>
      </c>
      <c r="C22" s="36">
        <v>716343990.5</v>
      </c>
      <c r="D22" s="36">
        <f>+C22-B22</f>
        <v>443796635.5</v>
      </c>
      <c r="E22" s="27">
        <f>+C22/B22</f>
        <v>2.628328535787845</v>
      </c>
      <c r="F22" s="2"/>
      <c r="G22" s="37"/>
      <c r="H22" s="2"/>
    </row>
    <row r="23" spans="1:8" ht="30" x14ac:dyDescent="0.3">
      <c r="A23" s="21" t="s">
        <v>16</v>
      </c>
      <c r="B23" s="26">
        <v>1146620752</v>
      </c>
      <c r="C23" s="26">
        <v>7781778224</v>
      </c>
      <c r="D23" s="26">
        <f>+C23-B23</f>
        <v>6635157472</v>
      </c>
      <c r="E23" s="27">
        <f>+C23/B23</f>
        <v>6.7867062500190993</v>
      </c>
      <c r="F23" s="2"/>
      <c r="G23" s="38"/>
      <c r="H23" s="2"/>
    </row>
    <row r="24" spans="1:8" ht="15.75" x14ac:dyDescent="0.3">
      <c r="A24" s="21"/>
      <c r="B24" s="26"/>
      <c r="C24" s="26"/>
      <c r="D24" s="26"/>
      <c r="E24" s="27"/>
      <c r="F24" s="2"/>
      <c r="G24" s="38"/>
      <c r="H24" s="2"/>
    </row>
    <row r="25" spans="1:8" ht="30.75" x14ac:dyDescent="0.3">
      <c r="A25" s="30" t="s">
        <v>19</v>
      </c>
      <c r="B25" s="31">
        <f>+B27+B31</f>
        <v>3723967007.6331754</v>
      </c>
      <c r="C25" s="31">
        <f>+C27+C31</f>
        <v>3350079111</v>
      </c>
      <c r="D25" s="31">
        <f>+C25-B25</f>
        <v>-373887896.63317537</v>
      </c>
      <c r="E25" s="20">
        <f>+C25/B25</f>
        <v>0.89959956791593443</v>
      </c>
      <c r="F25" s="2"/>
      <c r="G25" s="35"/>
      <c r="H25" s="2"/>
    </row>
    <row r="26" spans="1:8" ht="15.75" x14ac:dyDescent="0.3">
      <c r="A26" s="21"/>
      <c r="B26" s="26"/>
      <c r="C26" s="26"/>
      <c r="D26" s="26"/>
      <c r="E26" s="20"/>
      <c r="F26" s="2"/>
      <c r="G26" s="25"/>
      <c r="H26" s="2"/>
    </row>
    <row r="27" spans="1:8" ht="15.75" x14ac:dyDescent="0.3">
      <c r="A27" s="30" t="s">
        <v>20</v>
      </c>
      <c r="B27" s="31">
        <f>+B28+B29</f>
        <v>106851611.84296542</v>
      </c>
      <c r="C27" s="31">
        <f>+C28+C29</f>
        <v>60482517</v>
      </c>
      <c r="D27" s="31">
        <f>+C27-B27</f>
        <v>-46369094.842965424</v>
      </c>
      <c r="E27" s="20">
        <f>+C27/B27</f>
        <v>0.56604215843639483</v>
      </c>
      <c r="F27" s="2"/>
      <c r="G27" s="2"/>
      <c r="H27" s="2"/>
    </row>
    <row r="28" spans="1:8" ht="15.75" x14ac:dyDescent="0.3">
      <c r="A28" s="21" t="s">
        <v>21</v>
      </c>
      <c r="B28" s="26">
        <v>31589383.84150362</v>
      </c>
      <c r="C28" s="26">
        <v>6971309</v>
      </c>
      <c r="D28" s="26">
        <f>+C28-B28</f>
        <v>-24618074.84150362</v>
      </c>
      <c r="E28" s="27">
        <f>+C28/B28</f>
        <v>0.2206851844587347</v>
      </c>
      <c r="F28" s="2"/>
      <c r="G28" s="25"/>
      <c r="H28" s="2"/>
    </row>
    <row r="29" spans="1:8" ht="15.75" x14ac:dyDescent="0.3">
      <c r="A29" s="21" t="s">
        <v>22</v>
      </c>
      <c r="B29" s="26">
        <v>75262228.001461804</v>
      </c>
      <c r="C29" s="26">
        <v>53511208</v>
      </c>
      <c r="D29" s="26">
        <f>+C29-B29</f>
        <v>-21751020.001461804</v>
      </c>
      <c r="E29" s="27">
        <f>+C29/B29</f>
        <v>0.71099686284812968</v>
      </c>
      <c r="F29" s="2"/>
      <c r="G29" s="25"/>
      <c r="H29" s="2"/>
    </row>
    <row r="30" spans="1:8" ht="15.75" x14ac:dyDescent="0.3">
      <c r="A30" s="21"/>
      <c r="B30" s="26"/>
      <c r="C30" s="26"/>
      <c r="D30" s="26"/>
      <c r="E30" s="27"/>
      <c r="F30" s="2"/>
      <c r="G30" s="2"/>
      <c r="H30" s="2"/>
    </row>
    <row r="31" spans="1:8" ht="15.75" x14ac:dyDescent="0.3">
      <c r="A31" s="30" t="s">
        <v>23</v>
      </c>
      <c r="B31" s="31">
        <f>SUM(B32:B37)</f>
        <v>3617115395.7902098</v>
      </c>
      <c r="C31" s="31">
        <f>SUM(C32:C37)</f>
        <v>3289596594</v>
      </c>
      <c r="D31" s="31">
        <f t="shared" ref="D31:D37" si="0">+C31-B31</f>
        <v>-327518801.79020977</v>
      </c>
      <c r="E31" s="20">
        <f t="shared" ref="E31:E37" si="1">+C31/B31</f>
        <v>0.90945304035049768</v>
      </c>
      <c r="F31" s="2"/>
      <c r="G31" s="2"/>
      <c r="H31" s="2"/>
    </row>
    <row r="32" spans="1:8" ht="15.75" x14ac:dyDescent="0.3">
      <c r="A32" s="21" t="s">
        <v>24</v>
      </c>
      <c r="B32" s="26">
        <v>198112920.1164</v>
      </c>
      <c r="C32" s="26">
        <v>533315411</v>
      </c>
      <c r="D32" s="26">
        <f t="shared" si="0"/>
        <v>335202490.8836</v>
      </c>
      <c r="E32" s="27">
        <f t="shared" si="1"/>
        <v>2.6919769325829628</v>
      </c>
      <c r="F32" s="2"/>
      <c r="G32" s="2"/>
      <c r="H32" s="2"/>
    </row>
    <row r="33" spans="1:5" ht="14.25" x14ac:dyDescent="0.2">
      <c r="A33" s="39" t="s">
        <v>25</v>
      </c>
      <c r="B33" s="40"/>
      <c r="C33" s="40">
        <v>20757263</v>
      </c>
      <c r="D33" s="40">
        <f t="shared" si="0"/>
        <v>20757263</v>
      </c>
      <c r="E33" s="27">
        <v>1</v>
      </c>
    </row>
    <row r="34" spans="1:5" ht="14.25" x14ac:dyDescent="0.2">
      <c r="A34" s="39" t="s">
        <v>26</v>
      </c>
      <c r="B34" s="40">
        <v>3155571.6738095237</v>
      </c>
      <c r="C34" s="40">
        <v>-144755</v>
      </c>
      <c r="D34" s="40">
        <f t="shared" si="0"/>
        <v>-3300326.6738095237</v>
      </c>
      <c r="E34" s="27">
        <f t="shared" si="1"/>
        <v>-4.5872829066578094E-2</v>
      </c>
    </row>
    <row r="35" spans="1:5" ht="14.25" x14ac:dyDescent="0.2">
      <c r="A35" s="39" t="s">
        <v>27</v>
      </c>
      <c r="B35" s="40"/>
      <c r="C35" s="40">
        <v>13245844</v>
      </c>
      <c r="D35" s="40">
        <f t="shared" si="0"/>
        <v>13245844</v>
      </c>
      <c r="E35" s="27">
        <v>1</v>
      </c>
    </row>
    <row r="36" spans="1:5" ht="14.25" x14ac:dyDescent="0.2">
      <c r="A36" s="39" t="s">
        <v>28</v>
      </c>
      <c r="B36" s="40">
        <v>2233832065</v>
      </c>
      <c r="C36" s="40">
        <v>1861979716</v>
      </c>
      <c r="D36" s="40">
        <f t="shared" si="0"/>
        <v>-371852349</v>
      </c>
      <c r="E36" s="27">
        <f t="shared" si="1"/>
        <v>0.83353612170483371</v>
      </c>
    </row>
    <row r="37" spans="1:5" ht="14.25" x14ac:dyDescent="0.2">
      <c r="A37" s="39" t="s">
        <v>29</v>
      </c>
      <c r="B37" s="40">
        <v>1182014839</v>
      </c>
      <c r="C37" s="40">
        <v>860443115</v>
      </c>
      <c r="D37" s="40">
        <f t="shared" si="0"/>
        <v>-321571724</v>
      </c>
      <c r="E37" s="32">
        <f t="shared" si="1"/>
        <v>0.72794611929571551</v>
      </c>
    </row>
    <row r="38" spans="1:5" ht="15" thickBot="1" x14ac:dyDescent="0.25">
      <c r="A38" s="39"/>
      <c r="B38" s="41"/>
      <c r="C38" s="41"/>
      <c r="D38" s="41"/>
      <c r="E38" s="27"/>
    </row>
    <row r="39" spans="1:5" ht="15.75" thickBot="1" x14ac:dyDescent="0.3">
      <c r="A39" s="42" t="s">
        <v>30</v>
      </c>
      <c r="B39" s="43">
        <f>+B25+B11</f>
        <v>12169108182.633175</v>
      </c>
      <c r="C39" s="43">
        <f>+C25+C11</f>
        <v>19015004025.5</v>
      </c>
      <c r="D39" s="43">
        <f>+C39-B39</f>
        <v>6845895842.8668251</v>
      </c>
      <c r="E39" s="44">
        <f>+C39/B39</f>
        <v>1.5625634796013044</v>
      </c>
    </row>
    <row r="40" spans="1:5" ht="15" x14ac:dyDescent="0.3">
      <c r="B40" s="2"/>
      <c r="C40" s="2"/>
      <c r="D40" s="2"/>
      <c r="E40" s="2"/>
    </row>
    <row r="41" spans="1:5" ht="15.75" hidden="1" outlineLevel="1" x14ac:dyDescent="0.3">
      <c r="A41" s="45" t="s">
        <v>31</v>
      </c>
      <c r="B41" s="46">
        <f>+B14+B18+B22+B28+B33+B35+B36</f>
        <v>6929201971.8415031</v>
      </c>
      <c r="C41" s="46">
        <f>+C14+C18+C22+C28+C33+C35+C36</f>
        <v>7098549811.5</v>
      </c>
      <c r="D41" s="46"/>
      <c r="E41" s="2"/>
    </row>
    <row r="42" spans="1:5" ht="15.75" hidden="1" outlineLevel="1" x14ac:dyDescent="0.3">
      <c r="A42" s="45" t="s">
        <v>32</v>
      </c>
      <c r="B42" s="46">
        <f>+'[1]Anexo 2 '!B201+'[1]Anexo 2 '!C201+'[1]Anexo 2 '!D201+'[1]Anexo 2 '!E201+'[1]Anexo 2 '!F201+'[1]Anexo 2 '!I201-'[1]Anexo 2 '!I193</f>
        <v>6929201971.9729576</v>
      </c>
      <c r="C42" s="46">
        <f>+'[1]Anexo 2 '!K201-'[1]Anexo 2 '!K193-3316654186</f>
        <v>6180797665</v>
      </c>
      <c r="D42" s="46"/>
      <c r="E42" s="2"/>
    </row>
    <row r="43" spans="1:5" ht="15.75" hidden="1" outlineLevel="1" x14ac:dyDescent="0.3">
      <c r="A43" s="45" t="s">
        <v>33</v>
      </c>
      <c r="B43" s="47">
        <f>+B41-B42</f>
        <v>-0.1314544677734375</v>
      </c>
      <c r="C43" s="47">
        <f>+C41-C42</f>
        <v>917752146.5</v>
      </c>
      <c r="D43" s="47"/>
      <c r="E43" s="2"/>
    </row>
    <row r="44" spans="1:5" ht="15" hidden="1" outlineLevel="1" x14ac:dyDescent="0.3">
      <c r="B44" s="2"/>
      <c r="C44" s="2"/>
      <c r="D44" s="2"/>
      <c r="E44" s="2"/>
    </row>
    <row r="45" spans="1:5" ht="15.75" hidden="1" outlineLevel="1" x14ac:dyDescent="0.3">
      <c r="A45" s="45" t="s">
        <v>34</v>
      </c>
      <c r="B45" s="46">
        <f>+B15+B19+B23+B29+VTAS2005+B34+B37</f>
        <v>5239906210.7916718</v>
      </c>
      <c r="C45" s="46">
        <f>+C15+C19+C23+C29+C32+C34+C37</f>
        <v>11916454214</v>
      </c>
      <c r="D45" s="46"/>
      <c r="E45" s="2"/>
    </row>
    <row r="46" spans="1:5" ht="15.75" hidden="1" outlineLevel="1" x14ac:dyDescent="0.3">
      <c r="A46" s="45" t="s">
        <v>35</v>
      </c>
      <c r="B46" s="48">
        <f>+'[1]Anexo 2 '!G201+'[1]Anexo 2 '!I193</f>
        <v>5239906210.8605795</v>
      </c>
      <c r="C46" s="48">
        <f>+'[1]Anexo 2 '!K193+3316654186</f>
        <v>3585409287</v>
      </c>
      <c r="D46" s="48"/>
      <c r="E46" s="2"/>
    </row>
    <row r="47" spans="1:5" ht="15.75" hidden="1" outlineLevel="1" x14ac:dyDescent="0.3">
      <c r="A47" s="45" t="s">
        <v>33</v>
      </c>
      <c r="B47" s="35">
        <f>+B45-B46</f>
        <v>-6.8907737731933594E-2</v>
      </c>
      <c r="C47" s="35">
        <f>+C45-C46</f>
        <v>8331044927</v>
      </c>
      <c r="D47" s="35"/>
      <c r="E47" s="2"/>
    </row>
    <row r="48" spans="1:5" ht="15" collapsed="1" x14ac:dyDescent="0.3">
      <c r="A48" s="2"/>
      <c r="B48" s="49"/>
      <c r="C48" s="49"/>
      <c r="D48" s="49"/>
      <c r="E48" s="2"/>
    </row>
  </sheetData>
  <mergeCells count="9">
    <mergeCell ref="A2:E2"/>
    <mergeCell ref="A3:E3"/>
    <mergeCell ref="A4:E4"/>
    <mergeCell ref="A5:E5"/>
    <mergeCell ref="A6:E6"/>
    <mergeCell ref="A8:A10"/>
    <mergeCell ref="C8:C10"/>
    <mergeCell ref="D8:D10"/>
    <mergeCell ref="E8:E10"/>
  </mergeCells>
  <printOptions horizontalCentered="1"/>
  <pageMargins left="0.39370078740157483" right="0.39370078740157483" top="0.59055118110236227" bottom="0.59055118110236227" header="0.51181102362204722" footer="0.51181102362204722"/>
  <pageSetup scale="8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Anexo 1 Minagricultura</vt:lpstr>
      <vt:lpstr>'Anexo 1 Minagricultura'!Área_de_impresión</vt:lpstr>
      <vt:lpstr>'Anexo 1 Minagricultura'!Títulos_a_imprimir</vt:lpstr>
      <vt:lpstr>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2019-10-16T17:49:26Z</dcterms:created>
  <dcterms:modified xsi:type="dcterms:W3CDTF">2019-10-16T17:50:10Z</dcterms:modified>
</cp:coreProperties>
</file>