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8\Ingresos\"/>
    </mc:Choice>
  </mc:AlternateContent>
  <bookViews>
    <workbookView xWindow="0" yWindow="0" windowWidth="24000" windowHeight="9435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hidden="1">#REF!</definedName>
    <definedName name="ANEXO" hidden="1">'[3]Inversión total en programas'!$A$50:$IV$50,'[3]Inversión total en programas'!$A$60:$IV$63</definedName>
    <definedName name="_xlnm.Print_Area" localSheetId="0">'Anexo 1'!$A$1:$C$43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'[6]Anexo 1 Minagricultura'!#REF!</definedName>
    <definedName name="CABEZAS_PROYEC">'Anexo 1'!#REF!</definedName>
    <definedName name="CONTRATOS">#REF!</definedName>
    <definedName name="CUOTAPPC2005">'Anexo 1'!#REF!</definedName>
    <definedName name="CUOTAPPC2013">'Anexo 1'!#REF!</definedName>
    <definedName name="CUOTAPPC203">'Anexo 1'!#REF!</definedName>
    <definedName name="DIAG_PPC">#REF!</definedName>
    <definedName name="DIRECCION">[7]consecutivo!$M$9:$M$13</definedName>
    <definedName name="DISTRIBUIDOR">#REF!</definedName>
    <definedName name="Dólar">#REF!</definedName>
    <definedName name="eeeee">'[2]Ejecución ingresos 2017'!#REF!</definedName>
    <definedName name="EPPC">'Anexo 1'!#REF!</definedName>
    <definedName name="Euro">#REF!</definedName>
    <definedName name="FDGFDG">#REF!</definedName>
    <definedName name="FECHA_DE_RECIBIDO">[8]BASE!$E$3:$E$177</definedName>
    <definedName name="FOMENTO">'Anexo 1'!#REF!</definedName>
    <definedName name="FOMENTOS">'[11]Anexo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Pasajes">#REF!</definedName>
    <definedName name="ppc">'Anexo 1'!$B$16</definedName>
    <definedName name="RESERV_FUTU">#REF!</definedName>
    <definedName name="saldo">'[2]Ejecución ingresos 2017'!#REF!</definedName>
    <definedName name="saldos">'[2]Ejecución ingresos 2017'!#REF!</definedName>
    <definedName name="SUPERA2004">'Anexo 1'!#REF!</definedName>
    <definedName name="SUPERA2005">'Anexo 1'!#REF!</definedName>
    <definedName name="SUPERA2010">'[13]Anexo 1 Minagricultura'!$C$21</definedName>
    <definedName name="SUPERA2012">'Anexo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1'!$1:$6</definedName>
    <definedName name="_xlnm.Print_Titles">#REF!</definedName>
    <definedName name="VTAS2005">'Anexo 1'!$B$33</definedName>
    <definedName name="xx">[14]Ingresos!$C$19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1'!$A$1:$B$39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'[16]Ingresos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3" i="1"/>
  <c r="C43" i="1" s="1"/>
  <c r="B28" i="1"/>
  <c r="B22" i="1"/>
  <c r="B18" i="1"/>
  <c r="B16" i="1"/>
  <c r="B15" i="1"/>
  <c r="B14" i="1" s="1"/>
  <c r="B12" i="1" l="1"/>
  <c r="B32" i="1"/>
  <c r="C42" i="1"/>
  <c r="B26" i="1" l="1"/>
  <c r="B39" i="1" l="1"/>
  <c r="C34" i="1" l="1"/>
  <c r="C19" i="1"/>
  <c r="C24" i="1"/>
  <c r="C16" i="1"/>
  <c r="C20" i="1"/>
  <c r="C39" i="1"/>
  <c r="C28" i="1"/>
  <c r="C23" i="1"/>
  <c r="C30" i="1"/>
  <c r="C36" i="1"/>
  <c r="C29" i="1"/>
  <c r="C35" i="1"/>
  <c r="C14" i="1"/>
  <c r="C33" i="1"/>
  <c r="C18" i="1"/>
  <c r="C37" i="1"/>
  <c r="C22" i="1"/>
  <c r="C15" i="1"/>
  <c r="C32" i="1"/>
  <c r="C12" i="1"/>
  <c r="C26" i="1"/>
</calcChain>
</file>

<file path=xl/comments1.xml><?xml version="1.0" encoding="utf-8"?>
<comments xmlns="http://schemas.openxmlformats.org/spreadsheetml/2006/main">
  <authors>
    <author>Oscar Rubio</author>
  </authors>
  <commentList>
    <comment ref="A35" authorId="0" shapeId="0">
      <text>
        <r>
          <rPr>
            <sz val="9"/>
            <color indexed="81"/>
            <rFont val="Tahoma"/>
            <family val="2"/>
          </rPr>
          <t>Aprovechamiento, intereses mora distribuidores y comites,ajuste diferencia en cambio importaciones</t>
        </r>
      </text>
    </comment>
    <comment ref="A36" authorId="0" shapeId="0">
      <text>
        <r>
          <rPr>
            <sz val="9"/>
            <color indexed="81"/>
            <rFont val="Tahoma"/>
            <family val="2"/>
          </rPr>
          <t>Intereses recaudadores,Publicaciones,tarifas centro de serv.financieros,feria carne de cerdo</t>
        </r>
      </text>
    </comment>
  </commentList>
</comments>
</file>

<file path=xl/sharedStrings.xml><?xml version="1.0" encoding="utf-8"?>
<sst xmlns="http://schemas.openxmlformats.org/spreadsheetml/2006/main" count="36" uniqueCount="31">
  <si>
    <t>MINISTERIO DE AGRICULTURA Y DESARROLLO RURAL</t>
  </si>
  <si>
    <t>DIRECCIÓN DE PLANEACIÓN Y SEGUIMIENTO PRESUPUESTAL</t>
  </si>
  <si>
    <t>PRESUPUESTO DE INGRESOS VIGENCIA  2.018</t>
  </si>
  <si>
    <t>PRESUPUESTO JULIO-SEPTIEMBRE</t>
  </si>
  <si>
    <t>ANEXO 1</t>
  </si>
  <si>
    <t>CUENTAS</t>
  </si>
  <si>
    <t>PRESUPUESTO</t>
  </si>
  <si>
    <t>% PARTICIPACIÓN</t>
  </si>
  <si>
    <t>SOLICITADO</t>
  </si>
  <si>
    <t>JULIO-SEPTIEMBRE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</si>
  <si>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</si>
  <si>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</si>
  <si>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</si>
  <si>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</si>
  <si>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</si>
  <si>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</si>
  <si>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</si>
  <si>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</si>
  <si>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</si>
  <si>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</si>
  <si>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</si>
  <si>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</si>
  <si>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</si>
  <si>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</si>
  <si>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</si>
  <si>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</si>
  <si>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TOTAL INGRESOS</t>
  </si>
  <si>
    <t>VARIABLES DE INGRESOS VIGENCIA 2018</t>
  </si>
  <si>
    <t>INGRESOS TOTALES 2018</t>
  </si>
  <si>
    <t>INGRESOS FNP</t>
  </si>
  <si>
    <t>INGRESOS 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</si>
</sst>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</numFmts>
  <fonts count="11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10"/>
      <name val="Comic Sans MS"/>
      <family val="4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ouble">
        <color indexed="64"/>
      </right>
      <top/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2" applyFont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wrapText="1"/>
    </xf>
    <xf numFmtId="165" fontId="4" fillId="0" borderId="11" xfId="4" applyNumberFormat="1" applyFont="1" applyFill="1" applyBorder="1" applyAlignment="1">
      <alignment horizontal="center" wrapText="1"/>
    </xf>
    <xf numFmtId="10" fontId="4" fillId="0" borderId="12" xfId="3" applyNumberFormat="1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167" fontId="2" fillId="0" borderId="14" xfId="5" applyNumberFormat="1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165" fontId="4" fillId="0" borderId="16" xfId="4" applyNumberFormat="1" applyFont="1" applyFill="1" applyBorder="1" applyAlignment="1">
      <alignment wrapText="1"/>
    </xf>
    <xf numFmtId="166" fontId="3" fillId="0" borderId="0" xfId="1" applyFont="1"/>
    <xf numFmtId="167" fontId="3" fillId="0" borderId="0" xfId="0" applyNumberFormat="1" applyFont="1"/>
    <xf numFmtId="10" fontId="2" fillId="0" borderId="12" xfId="3" applyNumberFormat="1" applyFont="1" applyFill="1" applyBorder="1" applyAlignment="1">
      <alignment wrapText="1"/>
    </xf>
    <xf numFmtId="165" fontId="3" fillId="0" borderId="0" xfId="0" applyNumberFormat="1" applyFont="1"/>
    <xf numFmtId="167" fontId="6" fillId="0" borderId="0" xfId="0" applyNumberFormat="1" applyFont="1"/>
    <xf numFmtId="0" fontId="4" fillId="2" borderId="13" xfId="0" applyFont="1" applyFill="1" applyBorder="1" applyAlignment="1">
      <alignment wrapText="1"/>
    </xf>
    <xf numFmtId="167" fontId="4" fillId="0" borderId="14" xfId="5" applyNumberFormat="1" applyFont="1" applyFill="1" applyBorder="1" applyAlignment="1">
      <alignment wrapText="1"/>
    </xf>
    <xf numFmtId="10" fontId="2" fillId="0" borderId="17" xfId="3" applyNumberFormat="1" applyFont="1" applyFill="1" applyBorder="1" applyAlignment="1">
      <alignment wrapText="1"/>
    </xf>
    <xf numFmtId="3" fontId="6" fillId="0" borderId="0" xfId="0" applyNumberFormat="1" applyFont="1"/>
    <xf numFmtId="167" fontId="4" fillId="0" borderId="16" xfId="5" applyNumberFormat="1" applyFont="1" applyFill="1" applyBorder="1" applyAlignment="1">
      <alignment wrapText="1"/>
    </xf>
    <xf numFmtId="3" fontId="3" fillId="0" borderId="0" xfId="0" applyNumberFormat="1" applyFont="1"/>
    <xf numFmtId="167" fontId="2" fillId="0" borderId="14" xfId="3" applyNumberFormat="1" applyFont="1" applyFill="1" applyBorder="1" applyAlignment="1">
      <alignment wrapText="1"/>
    </xf>
    <xf numFmtId="165" fontId="6" fillId="0" borderId="0" xfId="0" applyNumberFormat="1" applyFont="1"/>
    <xf numFmtId="0" fontId="6" fillId="0" borderId="0" xfId="0" applyFont="1"/>
    <xf numFmtId="0" fontId="2" fillId="2" borderId="15" xfId="0" applyFont="1" applyFill="1" applyBorder="1" applyAlignment="1">
      <alignment wrapText="1"/>
    </xf>
    <xf numFmtId="167" fontId="2" fillId="0" borderId="16" xfId="3" applyNumberFormat="1" applyFont="1" applyFill="1" applyBorder="1" applyAlignment="1">
      <alignment wrapText="1"/>
    </xf>
    <xf numFmtId="10" fontId="2" fillId="0" borderId="18" xfId="3" applyNumberFormat="1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167" fontId="2" fillId="0" borderId="20" xfId="5" applyNumberFormat="1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167" fontId="4" fillId="0" borderId="22" xfId="0" applyNumberFormat="1" applyFont="1" applyFill="1" applyBorder="1" applyAlignment="1">
      <alignment wrapText="1"/>
    </xf>
    <xf numFmtId="10" fontId="4" fillId="0" borderId="23" xfId="3" applyNumberFormat="1" applyFont="1" applyFill="1" applyBorder="1" applyAlignment="1">
      <alignment wrapText="1"/>
    </xf>
    <xf numFmtId="0" fontId="7" fillId="2" borderId="0" xfId="0" applyFont="1" applyFill="1"/>
    <xf numFmtId="4" fontId="7" fillId="2" borderId="0" xfId="0" applyNumberFormat="1" applyFont="1" applyFill="1"/>
    <xf numFmtId="0" fontId="8" fillId="2" borderId="0" xfId="0" applyFont="1" applyFill="1"/>
    <xf numFmtId="165" fontId="7" fillId="2" borderId="0" xfId="4" applyNumberFormat="1" applyFont="1" applyFill="1"/>
    <xf numFmtId="0" fontId="9" fillId="0" borderId="0" xfId="0" applyFont="1"/>
  </cellXfs>
  <cellStyles count="6">
    <cellStyle name="Millares" xfId="1" builtinId="3"/>
    <cellStyle name="Millares_Formato Presupuesto Minagricultura" xfId="5"/>
    <cellStyle name="Millares_INGRESOS 2005" xfId="4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Solicitud%20&#225;reas\III%20trimestre%202018\Ingresos%20PPC%20-%20III%20trimestre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8/CIERRE%20JUL-SE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AS III TRIMESTRE PPC"/>
    </sheetNames>
    <sheetDataSet>
      <sheetData sheetId="0" refreshError="1">
        <row r="6">
          <cell r="D6">
            <v>415500000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VENTAS PPC"/>
      <sheetName val="Ejecución ingresos 2017"/>
      <sheetName val="Ejecución gastos 2017"/>
      <sheetName val="Superavit 2017"/>
      <sheetName val="Anexo 2 "/>
      <sheetName val="Anexo 3"/>
      <sheetName val="Anexo 4"/>
      <sheetName val="Funcionamiento"/>
      <sheetName val="Nómina y honorarios 2018"/>
      <sheetName val="Comparativo nómina 2017-2018"/>
      <sheetName val="Comparativo gastos personal "/>
    </sheetNames>
    <sheetDataSet>
      <sheetData sheetId="0"/>
      <sheetData sheetId="1">
        <row r="16">
          <cell r="C16">
            <v>335992760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tabSelected="1" zoomScaleNormal="100" zoomScaleSheetLayoutView="80" workbookViewId="0">
      <pane xSplit="1" ySplit="11" topLeftCell="B27" activePane="bottomRight" state="frozen"/>
      <selection activeCell="X27" sqref="X27"/>
      <selection pane="topRight" activeCell="X27" sqref="X27"/>
      <selection pane="bottomLeft" activeCell="X27" sqref="X27"/>
      <selection pane="bottomRight" activeCell="A46" sqref="A46"/>
    </sheetView>
  </sheetViews>
  <sheetFormatPr baseColWidth="10" defaultRowHeight="15" outlineLevelRow="1" x14ac:dyDescent="0.3"/>
  <cols>
    <col min="1" max="1" width="35.5703125" style="2" customWidth="1"/>
    <col min="2" max="2" width="20.5703125" style="2" customWidth="1"/>
    <col min="3" max="3" width="15.85546875" style="2" customWidth="1"/>
    <col min="4" max="4" width="23" style="2" customWidth="1"/>
    <col min="5" max="5" width="18" style="2" bestFit="1" customWidth="1"/>
    <col min="6" max="6" width="12.5703125" style="2" bestFit="1" customWidth="1"/>
    <col min="7" max="7" width="16.140625" style="2" bestFit="1" customWidth="1"/>
    <col min="8" max="8" width="12" style="2" bestFit="1" customWidth="1"/>
    <col min="9" max="9" width="11.85546875" style="2" bestFit="1" customWidth="1"/>
    <col min="10" max="10" width="12" style="2" bestFit="1" customWidth="1"/>
    <col min="11" max="16384" width="11.42578125" style="2"/>
  </cols>
  <sheetData>
    <row r="1" spans="1:8" ht="15.75" x14ac:dyDescent="0.3">
      <c r="A1" s="1"/>
      <c r="B1" s="1"/>
      <c r="C1" s="1"/>
    </row>
    <row r="2" spans="1:8" ht="15.75" x14ac:dyDescent="0.3">
      <c r="A2" s="3" t="s">
        <v>0</v>
      </c>
      <c r="B2" s="3"/>
      <c r="C2" s="3"/>
    </row>
    <row r="3" spans="1:8" ht="15.75" x14ac:dyDescent="0.3">
      <c r="A3" s="3" t="s">
        <v>1</v>
      </c>
      <c r="B3" s="3"/>
      <c r="C3" s="3"/>
    </row>
    <row r="4" spans="1:8" ht="15.75" x14ac:dyDescent="0.3">
      <c r="A4" s="3" t="s">
        <v>2</v>
      </c>
      <c r="B4" s="3"/>
      <c r="C4" s="3"/>
      <c r="D4" s="4"/>
      <c r="E4" s="5"/>
    </row>
    <row r="5" spans="1:8" ht="15.75" x14ac:dyDescent="0.3">
      <c r="A5" s="6" t="s">
        <v>3</v>
      </c>
      <c r="B5" s="6"/>
      <c r="C5" s="6"/>
      <c r="D5" s="4"/>
      <c r="E5" s="5"/>
    </row>
    <row r="6" spans="1:8" ht="15.75" x14ac:dyDescent="0.3">
      <c r="A6" s="7"/>
      <c r="B6" s="8"/>
      <c r="C6" s="8"/>
      <c r="D6" s="4"/>
    </row>
    <row r="7" spans="1:8" ht="15.75" x14ac:dyDescent="0.3">
      <c r="A7" s="9" t="s">
        <v>4</v>
      </c>
      <c r="B7" s="9"/>
      <c r="C7" s="9"/>
      <c r="D7" s="4"/>
    </row>
    <row r="8" spans="1:8" ht="16.5" thickBot="1" x14ac:dyDescent="0.35">
      <c r="A8" s="10"/>
      <c r="B8" s="10"/>
      <c r="C8" s="10"/>
      <c r="D8" s="4"/>
    </row>
    <row r="9" spans="1:8" ht="16.5" thickTop="1" x14ac:dyDescent="0.3">
      <c r="A9" s="11" t="s">
        <v>5</v>
      </c>
      <c r="B9" s="12" t="s">
        <v>6</v>
      </c>
      <c r="C9" s="13" t="s">
        <v>7</v>
      </c>
    </row>
    <row r="10" spans="1:8" ht="15.75" x14ac:dyDescent="0.3">
      <c r="A10" s="14"/>
      <c r="B10" s="15" t="s">
        <v>8</v>
      </c>
      <c r="C10" s="16" t="s">
        <v>7</v>
      </c>
    </row>
    <row r="11" spans="1:8" ht="31.5" thickBot="1" x14ac:dyDescent="0.35">
      <c r="A11" s="17"/>
      <c r="B11" s="18" t="s">
        <v>9</v>
      </c>
      <c r="C11" s="19"/>
    </row>
    <row r="12" spans="1:8" ht="15.75" customHeight="1" x14ac:dyDescent="0.3">
      <c r="A12" s="20" t="s">
        <v>10</v>
      </c>
      <c r="B12" s="21">
        <f>+B14+B18+B22</f>
        <v>11401363756.47781</v>
      </c>
      <c r="C12" s="22">
        <f>+B12/$B$39</f>
        <v>0.92956101624643983</v>
      </c>
    </row>
    <row r="13" spans="1:8" ht="13.5" customHeight="1" x14ac:dyDescent="0.3">
      <c r="A13" s="23"/>
      <c r="B13" s="24"/>
      <c r="C13" s="22"/>
    </row>
    <row r="14" spans="1:8" ht="30.75" x14ac:dyDescent="0.3">
      <c r="A14" s="25" t="s">
        <v>11</v>
      </c>
      <c r="B14" s="26">
        <f>+B15+B16</f>
        <v>9185765888</v>
      </c>
      <c r="C14" s="22">
        <f>+B14/$B$39</f>
        <v>0.74892180060475555</v>
      </c>
      <c r="D14" s="27"/>
      <c r="F14" s="28"/>
    </row>
    <row r="15" spans="1:8" ht="15.75" x14ac:dyDescent="0.3">
      <c r="A15" s="23" t="s">
        <v>12</v>
      </c>
      <c r="B15" s="24">
        <f>SUM(371061+372933+358342)*(8333*62.5%)</f>
        <v>5741103680</v>
      </c>
      <c r="C15" s="29">
        <f>+B15/$B$39</f>
        <v>0.46807612537797222</v>
      </c>
      <c r="E15" s="30"/>
      <c r="H15" s="28"/>
    </row>
    <row r="16" spans="1:8" ht="30" x14ac:dyDescent="0.3">
      <c r="A16" s="23" t="s">
        <v>13</v>
      </c>
      <c r="B16" s="24">
        <f>SUM(371061+372933+358342)*(8333*37.5%)</f>
        <v>3444662208</v>
      </c>
      <c r="C16" s="29">
        <f>+B16/$B$39</f>
        <v>0.28084567522678333</v>
      </c>
      <c r="E16" s="30"/>
      <c r="H16" s="28"/>
    </row>
    <row r="17" spans="1:8" ht="15.75" x14ac:dyDescent="0.3">
      <c r="A17" s="23"/>
      <c r="B17" s="24"/>
      <c r="C17" s="29"/>
      <c r="E17" s="31"/>
      <c r="H17" s="28"/>
    </row>
    <row r="18" spans="1:8" ht="30.75" x14ac:dyDescent="0.3">
      <c r="A18" s="32" t="s">
        <v>14</v>
      </c>
      <c r="B18" s="33">
        <f>+B19+B20</f>
        <v>43399467</v>
      </c>
      <c r="C18" s="22">
        <f>+B18/$B$39</f>
        <v>3.5383883464074921E-3</v>
      </c>
      <c r="E18" s="28"/>
    </row>
    <row r="19" spans="1:8" ht="15.75" x14ac:dyDescent="0.3">
      <c r="A19" s="23" t="s">
        <v>12</v>
      </c>
      <c r="B19" s="24">
        <v>27124667</v>
      </c>
      <c r="C19" s="29">
        <f>+B19/$B$39</f>
        <v>2.2114927266960183E-3</v>
      </c>
      <c r="E19" s="28"/>
    </row>
    <row r="20" spans="1:8" ht="30" x14ac:dyDescent="0.3">
      <c r="A20" s="23" t="s">
        <v>13</v>
      </c>
      <c r="B20" s="24">
        <v>16274800</v>
      </c>
      <c r="C20" s="29">
        <f>+B20/$B$39</f>
        <v>1.3268956197114738E-3</v>
      </c>
      <c r="E20" s="28"/>
    </row>
    <row r="21" spans="1:8" ht="15.75" x14ac:dyDescent="0.3">
      <c r="A21" s="23"/>
      <c r="B21" s="24"/>
      <c r="C21" s="34"/>
      <c r="E21" s="35"/>
      <c r="F21" s="28"/>
    </row>
    <row r="22" spans="1:8" ht="30.75" x14ac:dyDescent="0.3">
      <c r="A22" s="25" t="s">
        <v>15</v>
      </c>
      <c r="B22" s="36">
        <f>+B23+B24</f>
        <v>2172198401.4778109</v>
      </c>
      <c r="C22" s="22">
        <f>+B22/$B$39</f>
        <v>0.1771008272952769</v>
      </c>
      <c r="E22" s="37"/>
    </row>
    <row r="23" spans="1:8" ht="15.75" x14ac:dyDescent="0.3">
      <c r="A23" s="23" t="s">
        <v>12</v>
      </c>
      <c r="B23" s="38">
        <v>662760647.75119102</v>
      </c>
      <c r="C23" s="29">
        <f>+B23/$B$39</f>
        <v>5.4035330721003902E-2</v>
      </c>
      <c r="E23" s="39"/>
    </row>
    <row r="24" spans="1:8" ht="30" x14ac:dyDescent="0.3">
      <c r="A24" s="23" t="s">
        <v>13</v>
      </c>
      <c r="B24" s="38">
        <v>1509437753.72662</v>
      </c>
      <c r="C24" s="29">
        <f>+B24/$B$39</f>
        <v>0.123065496574273</v>
      </c>
      <c r="E24" s="40"/>
    </row>
    <row r="25" spans="1:8" ht="15.75" x14ac:dyDescent="0.3">
      <c r="A25" s="41"/>
      <c r="B25" s="42"/>
      <c r="C25" s="43"/>
      <c r="E25" s="40"/>
    </row>
    <row r="26" spans="1:8" ht="30.75" x14ac:dyDescent="0.3">
      <c r="A26" s="32" t="s">
        <v>16</v>
      </c>
      <c r="B26" s="33">
        <f>+B28+B32</f>
        <v>863956709</v>
      </c>
      <c r="C26" s="22">
        <f>+B26/$B$39</f>
        <v>7.0438983753560128E-2</v>
      </c>
      <c r="E26" s="37"/>
    </row>
    <row r="27" spans="1:8" ht="15.75" x14ac:dyDescent="0.3">
      <c r="A27" s="23"/>
      <c r="B27" s="24"/>
      <c r="C27" s="22"/>
      <c r="E27" s="28"/>
    </row>
    <row r="28" spans="1:8" ht="15.75" x14ac:dyDescent="0.3">
      <c r="A28" s="32" t="s">
        <v>17</v>
      </c>
      <c r="B28" s="33">
        <f>+B29+B30</f>
        <v>104220058</v>
      </c>
      <c r="C28" s="22">
        <f>+B28/$B$39</f>
        <v>8.4971328954135065E-3</v>
      </c>
    </row>
    <row r="29" spans="1:8" ht="15.75" x14ac:dyDescent="0.3">
      <c r="A29" s="23" t="s">
        <v>18</v>
      </c>
      <c r="B29" s="24">
        <v>43162555</v>
      </c>
      <c r="C29" s="29">
        <f>+B29/$B$39</f>
        <v>3.5190727483628411E-3</v>
      </c>
      <c r="E29" s="28"/>
    </row>
    <row r="30" spans="1:8" ht="15.75" x14ac:dyDescent="0.3">
      <c r="A30" s="23" t="s">
        <v>19</v>
      </c>
      <c r="B30" s="24">
        <v>61057503</v>
      </c>
      <c r="C30" s="29">
        <f>+B30/$B$39</f>
        <v>4.9780601470506653E-3</v>
      </c>
      <c r="E30" s="28"/>
    </row>
    <row r="31" spans="1:8" ht="15.75" x14ac:dyDescent="0.3">
      <c r="A31" s="23"/>
      <c r="B31" s="24"/>
      <c r="C31" s="29"/>
    </row>
    <row r="32" spans="1:8" ht="15.75" x14ac:dyDescent="0.3">
      <c r="A32" s="32" t="s">
        <v>20</v>
      </c>
      <c r="B32" s="33">
        <f>SUM(B33:B37)</f>
        <v>759736651</v>
      </c>
      <c r="C32" s="22">
        <f t="shared" ref="C32:C39" si="0">+B32/$B$39</f>
        <v>6.1941850858146623E-2</v>
      </c>
    </row>
    <row r="33" spans="1:4" ht="15.75" x14ac:dyDescent="0.3">
      <c r="A33" s="23" t="s">
        <v>21</v>
      </c>
      <c r="B33" s="24">
        <f>+'[1]VENTAS III TRIMESTRE PPC'!$D$6</f>
        <v>415500000</v>
      </c>
      <c r="C33" s="29">
        <f t="shared" si="0"/>
        <v>3.3876000318905135E-2</v>
      </c>
    </row>
    <row r="34" spans="1:4" ht="15.75" x14ac:dyDescent="0.3">
      <c r="A34" s="44" t="s">
        <v>22</v>
      </c>
      <c r="B34" s="45">
        <v>1981672</v>
      </c>
      <c r="C34" s="29">
        <f t="shared" si="0"/>
        <v>1.6156707895057854E-4</v>
      </c>
    </row>
    <row r="35" spans="1:4" ht="15.75" x14ac:dyDescent="0.3">
      <c r="A35" s="44" t="s">
        <v>23</v>
      </c>
      <c r="B35" s="45">
        <v>2684248</v>
      </c>
      <c r="C35" s="29">
        <f t="shared" si="0"/>
        <v>2.1884858268115639E-4</v>
      </c>
    </row>
    <row r="36" spans="1:4" ht="15.75" x14ac:dyDescent="0.3">
      <c r="A36" s="44" t="s">
        <v>24</v>
      </c>
      <c r="B36" s="45">
        <v>3577971</v>
      </c>
      <c r="C36" s="29">
        <f t="shared" si="0"/>
        <v>2.9171443258010427E-4</v>
      </c>
    </row>
    <row r="37" spans="1:4" ht="15.75" x14ac:dyDescent="0.3">
      <c r="A37" s="44" t="s">
        <v>25</v>
      </c>
      <c r="B37" s="45">
        <f>+'[2]Otros ingresos'!C16</f>
        <v>335992760</v>
      </c>
      <c r="C37" s="29">
        <f t="shared" si="0"/>
        <v>2.7393720445029645E-2</v>
      </c>
    </row>
    <row r="38" spans="1:4" ht="16.5" thickBot="1" x14ac:dyDescent="0.35">
      <c r="A38" s="44"/>
      <c r="B38" s="45"/>
      <c r="C38" s="29"/>
    </row>
    <row r="39" spans="1:4" ht="16.5" thickBot="1" x14ac:dyDescent="0.35">
      <c r="A39" s="46" t="s">
        <v>26</v>
      </c>
      <c r="B39" s="47">
        <f>+B26+B12</f>
        <v>12265320465.47781</v>
      </c>
      <c r="C39" s="48">
        <f t="shared" si="0"/>
        <v>1</v>
      </c>
    </row>
    <row r="40" spans="1:4" ht="16.5" hidden="1" outlineLevel="1" thickTop="1" x14ac:dyDescent="0.3">
      <c r="A40" s="49"/>
      <c r="B40" s="50"/>
      <c r="C40" s="50"/>
      <c r="D40" s="4"/>
    </row>
    <row r="41" spans="1:4" ht="16.5" hidden="1" outlineLevel="1" thickTop="1" x14ac:dyDescent="0.3">
      <c r="A41" s="51" t="s">
        <v>27</v>
      </c>
      <c r="B41" s="51" t="s">
        <v>28</v>
      </c>
      <c r="C41" s="51"/>
    </row>
    <row r="42" spans="1:4" ht="16.5" hidden="1" outlineLevel="1" thickTop="1" x14ac:dyDescent="0.3">
      <c r="A42" s="51"/>
      <c r="B42" s="51" t="s">
        <v>29</v>
      </c>
      <c r="C42" s="52">
        <f>+B15+B19+B23+B29+B34+B36+B37</f>
        <v>6815703952.7511911</v>
      </c>
    </row>
    <row r="43" spans="1:4" ht="16.5" hidden="1" outlineLevel="1" thickTop="1" x14ac:dyDescent="0.3">
      <c r="A43" s="49"/>
      <c r="B43" s="51" t="s">
        <v>30</v>
      </c>
      <c r="C43" s="52">
        <f>+B16+B20+B24+B30+B33+B35</f>
        <v>5449616512.7266197</v>
      </c>
    </row>
    <row r="44" spans="1:4" ht="15.75" collapsed="1" thickTop="1" x14ac:dyDescent="0.3">
      <c r="A44" s="53"/>
    </row>
    <row r="45" spans="1:4" x14ac:dyDescent="0.3">
      <c r="A45" s="53"/>
    </row>
    <row r="46" spans="1:4" x14ac:dyDescent="0.3">
      <c r="A46" s="53"/>
    </row>
    <row r="47" spans="1:4" x14ac:dyDescent="0.3">
      <c r="A47" s="53"/>
    </row>
  </sheetData>
  <mergeCells count="7">
    <mergeCell ref="A2:C2"/>
    <mergeCell ref="A3:C3"/>
    <mergeCell ref="A4:C4"/>
    <mergeCell ref="A5:C5"/>
    <mergeCell ref="A7:C7"/>
    <mergeCell ref="A9:A11"/>
    <mergeCell ref="C9:C11"/>
  </mergeCells>
  <printOptions horizontalCentered="1"/>
  <pageMargins left="0.39370078740157483" right="0.39370078740157483" top="0.59055118110236227" bottom="0.59055118110236227" header="0.51181102362204722" footer="0.51181102362204722"/>
  <pageSetup scale="97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Anexo 1</vt:lpstr>
      <vt:lpstr>'Anexo 1'!Área_de_impresión</vt:lpstr>
      <vt:lpstr>ppc</vt:lpstr>
      <vt:lpstr>'Anexo 1'!Títulos_a_imprimir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2019-10-16T17:06:16Z</dcterms:created>
  <dcterms:modified xsi:type="dcterms:W3CDTF">2019-10-16T17:06:35Z</dcterms:modified>
</cp:coreProperties>
</file>