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PRESUPUESTO GENERAL\2016\Ingreso\"/>
    </mc:Choice>
  </mc:AlternateContent>
  <bookViews>
    <workbookView xWindow="0" yWindow="0" windowWidth="24000" windowHeight="9435"/>
  </bookViews>
  <sheets>
    <sheet name="Anexo 1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hidden="1">#REF!</definedName>
    <definedName name="ANEXO" hidden="1">'[3]Inversión total en programas'!$A$50:$IV$50,'[3]Inversión total en programas'!$A$60:$IV$63</definedName>
    <definedName name="_xlnm.Print_Area" localSheetId="0">'Anexo 1 '!$A$1:$D$39</definedName>
    <definedName name="_xlnm.Print_Area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'[5]Anexo 1 Minagricultura'!#REF!</definedName>
    <definedName name="CABEZAS_PROYEC">'Anexo 1 '!#REF!</definedName>
    <definedName name="CUOTAPPC2005">'Anexo 1 '!#REF!</definedName>
    <definedName name="CUOTAPPC2013">'Anexo 1 '!#REF!</definedName>
    <definedName name="CUOTAPPC203">'Anexo 1 '!#REF!</definedName>
    <definedName name="DIAG_PPC">#REF!</definedName>
    <definedName name="DISTRIBUIDOR">#REF!</definedName>
    <definedName name="Dólar">#REF!</definedName>
    <definedName name="eeeee">#REF!</definedName>
    <definedName name="EPPC">'Anexo 1 '!#REF!</definedName>
    <definedName name="Euro">#REF!</definedName>
    <definedName name="FDGFDG">#REF!</definedName>
    <definedName name="FECHA_DE_RECIBIDO">[6]BASE!$E$3:$E$177</definedName>
    <definedName name="FOMENTO">'Anexo 1 '!#REF!</definedName>
    <definedName name="FOMENTOS">'[9]Anexo 1 Minagricultura'!$C$51</definedName>
    <definedName name="fondo">#REF!</definedName>
    <definedName name="GTOSEPPC">#REF!</definedName>
    <definedName name="HONORAUDI_JURIDIC">#REF!</definedName>
    <definedName name="HONTOTAL">#REF!</definedName>
    <definedName name="Incremento">#REF!</definedName>
    <definedName name="Inflación">#REF!</definedName>
    <definedName name="JORTIZ">#REF!</definedName>
    <definedName name="LABORATORIOS">#REF!</definedName>
    <definedName name="NOMBDISTRI">#REF!</definedName>
    <definedName name="ojo">#REF!</definedName>
    <definedName name="Pasajes">#REF!</definedName>
    <definedName name="ppc">'Anexo 1 '!$B$15</definedName>
    <definedName name="RESERV_FUTU">#REF!</definedName>
    <definedName name="saldo">#REF!</definedName>
    <definedName name="saldos">#REF!</definedName>
    <definedName name="SUPERA2004">'Anexo 1 '!#REF!</definedName>
    <definedName name="SUPERA2005">'Anexo 1 '!#REF!</definedName>
    <definedName name="SUPERA2010">'[10]Anexo 1 Minagricultura'!$C$21</definedName>
    <definedName name="SUPERA2012">'Anexo 1 '!#REF!</definedName>
    <definedName name="SUPERAVIT">#REF!</definedName>
    <definedName name="SUPERAVIT2005_FNP">#REF!</definedName>
    <definedName name="SUPERAVITPPC_2005">#REF!</definedName>
    <definedName name="_xlnm.Print_Titles" localSheetId="0">'Anexo 1 '!$1:$5</definedName>
    <definedName name="_xlnm.Print_Titles">#REF!</definedName>
    <definedName name="VTAS2005">'Anexo 1 '!$B$32</definedName>
    <definedName name="xx">[11]Ingresos!$C$19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localSheetId="0" hidden="1">'Anexo 1 '!$A$1:$B$39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>'[13]Ingresos 2014'!#REF!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36" i="1"/>
  <c r="C36" i="1"/>
  <c r="D35" i="1"/>
  <c r="D34" i="1"/>
  <c r="D33" i="1"/>
  <c r="B32" i="1"/>
  <c r="B31" i="1" s="1"/>
  <c r="D31" i="1" s="1"/>
  <c r="C31" i="1"/>
  <c r="C25" i="1" s="1"/>
  <c r="C39" i="1" s="1"/>
  <c r="D29" i="1"/>
  <c r="D28" i="1"/>
  <c r="C27" i="1"/>
  <c r="B27" i="1"/>
  <c r="D23" i="1"/>
  <c r="D22" i="1"/>
  <c r="C21" i="1"/>
  <c r="B21" i="1"/>
  <c r="D21" i="1" s="1"/>
  <c r="D19" i="1"/>
  <c r="D18" i="1"/>
  <c r="C17" i="1"/>
  <c r="D17" i="1" s="1"/>
  <c r="B17" i="1"/>
  <c r="D15" i="1"/>
  <c r="D14" i="1"/>
  <c r="D41" i="1" s="1"/>
  <c r="C13" i="1"/>
  <c r="C11" i="1" s="1"/>
  <c r="B13" i="1"/>
  <c r="B11" i="1" s="1"/>
  <c r="D11" i="1" s="1"/>
  <c r="B25" i="1" l="1"/>
  <c r="D13" i="1"/>
  <c r="D27" i="1"/>
  <c r="D32" i="1"/>
  <c r="D42" i="1" s="1"/>
  <c r="D43" i="1" s="1"/>
  <c r="B39" i="1" l="1"/>
  <c r="D39" i="1" s="1"/>
  <c r="D25" i="1"/>
</calcChain>
</file>

<file path=xl/comments1.xml><?xml version="1.0" encoding="utf-8"?>
<comments xmlns="http://schemas.openxmlformats.org/spreadsheetml/2006/main">
  <authors>
    <author>Oscar Rubio</author>
  </authors>
  <commentList>
    <comment ref="C13" authorId="0" shapeId="0">
      <text>
        <r>
          <rPr>
            <sz val="9"/>
            <color indexed="81"/>
            <rFont val="Tahoma"/>
            <family val="2"/>
          </rPr>
          <t>Según cifras Economicas se incrementa la proyección de beneficio en 236.358 cabezas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</rPr>
          <t>Teniendo en cuenta el comportamiento de pago los ultimos meses se estima: 1). Cartera correspondiente a Frigotimana-Paso real-Amaga-Frigomayo-Marinilla-Frigonordeste-Progresar $130,000,000 que vienen pagando a 60 días. Es decir, corresponde al recaudo de los meses de noviembre y diciembre de 2015
2). Menor valor provisionado Diciembre/2015 $40.000.000</t>
        </r>
      </text>
    </comment>
    <comment ref="C21" authorId="0" shapeId="0">
      <text>
        <r>
          <rPr>
            <sz val="9"/>
            <color indexed="81"/>
            <rFont val="Tahoma"/>
            <family val="2"/>
          </rPr>
          <t>Se adiciona superavit vigencia 2015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Aprovechamiento, intereses mora distribuidores y comites,ajuste diferencia en cambio importaciones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Intereses recaudadores,Publicaciones,tarifas centro de serv.financieros,feria carne de cerdo</t>
        </r>
      </text>
    </comment>
    <comment ref="C36" authorId="0" shapeId="0">
      <text>
        <r>
          <rPr>
            <sz val="9"/>
            <color indexed="81"/>
            <rFont val="Tahoma"/>
            <family val="2"/>
          </rPr>
          <t>1.Ingresos convenio Pereira $198.409.028, 2.Convenio MADR para el mejoramiento continuo del estatus sanitario $180.000.000,
3.Ingresos participantes gita técnica Dinamarca$105.000.000</t>
        </r>
      </text>
    </comment>
    <comment ref="C37" authorId="0" shapeId="0">
      <text>
        <r>
          <rPr>
            <sz val="9"/>
            <color indexed="81"/>
            <rFont val="Tahoma"/>
            <family val="2"/>
          </rPr>
          <t>Apoyo para la gestión de puestos de control con el ICA, convenio 64-2013,carta de entendimiento No 1</t>
        </r>
      </text>
    </comment>
  </commentList>
</comments>
</file>

<file path=xl/sharedStrings.xml><?xml version="1.0" encoding="utf-8"?>
<sst xmlns="http://schemas.openxmlformats.org/spreadsheetml/2006/main" count="37" uniqueCount="30">
  <si>
    <t>MINISTERIO DE AGRICULTURA Y DESARROLLO RURAL</t>
  </si>
  <si>
    <t>DIRECCIÓN DE PLANEACIÓN Y SEGUIMIENTO PRESUPUESTAL</t>
  </si>
  <si>
    <t>PRESUPUESTO DE INGRESOS VIGENCIA  2.016</t>
  </si>
  <si>
    <t>ANEXO 1</t>
  </si>
  <si>
    <t>CUENTAS</t>
  </si>
  <si>
    <t>PRESUPUESTO</t>
  </si>
  <si>
    <t>ACUERDO 5/16</t>
  </si>
  <si>
    <t>INICIAL</t>
  </si>
  <si>
    <t>DEFINITIVO</t>
  </si>
  <si>
    <t>AÑO 2016</t>
  </si>
  <si>
    <t>INGRESOS OPERACIONALES</t>
  </si>
  <si>
    <t xml:space="preserve">CUOTA DE FOMENTO PORCÍCOLA </t>
  </si>
  <si>
    <t>Cuota de Fomento</t>
  </si>
  <si>
    <t>Cuota de Erradicación Peste Porcina Clásica</t>
  </si>
  <si>
    <t>CUOTA VIGENCIAS ANTERIORES</t>
  </si>
  <si>
    <t>SUPERÁVIT VIGENCIAS ANTERIORES</t>
  </si>
  <si>
    <t>INGRESOS NO OPERACIONALES</t>
  </si>
  <si>
    <t>INGRESOS FINANCIEROS</t>
  </si>
  <si>
    <t>Rendimientos Financieros FNP</t>
  </si>
  <si>
    <t>Rendimientos Financieros PPC</t>
  </si>
  <si>
    <t>OTROS INGRESOS</t>
  </si>
  <si>
    <t>Ventas Programa PPC</t>
  </si>
  <si>
    <t>Financieros FNP</t>
  </si>
  <si>
    <t>Financieros PPC</t>
  </si>
  <si>
    <t>Extraordinarios FNP</t>
  </si>
  <si>
    <t>Programas y proyectos FNP</t>
  </si>
  <si>
    <t>Programas y proyectos EPPC</t>
  </si>
  <si>
    <t>TOTAL INGRESOS</t>
  </si>
  <si>
    <t>INFRESOS FNP</t>
  </si>
  <si>
    <t>INGRESOS PPC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</si>
</sst>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(* #,##0_);_(* \(#,##0\);_(* &quot;-&quot;??_);_(@_)"/>
    <numFmt numFmtId="166" formatCode="_ * #,##0.00_ ;_ * \-#,##0.00_ ;_ * &quot;-&quot;??_ ;_ @_ "/>
    <numFmt numFmtId="167" formatCode="_ * #,##0_ ;_ * \-#,##0_ ;_ * &quot;-&quot;??_ ;_ @_ "/>
  </numFmts>
  <fonts count="9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10"/>
      <name val="Comic Sans MS"/>
      <family val="4"/>
    </font>
    <font>
      <b/>
      <sz val="11"/>
      <name val="Arial"/>
      <family val="2"/>
    </font>
    <font>
      <sz val="10"/>
      <color indexed="10"/>
      <name val="Comic Sans MS"/>
      <family val="4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/>
      <right style="double">
        <color indexed="64"/>
      </right>
      <top/>
      <bottom style="thin">
        <color indexed="55"/>
      </bottom>
      <diagonal/>
    </border>
    <border>
      <left style="medium">
        <color indexed="64"/>
      </left>
      <right style="double">
        <color indexed="64"/>
      </right>
      <top/>
      <bottom style="thin">
        <color indexed="55"/>
      </bottom>
      <diagonal/>
    </border>
    <border>
      <left style="medium">
        <color indexed="64"/>
      </left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double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 style="medium">
        <color indexed="64"/>
      </right>
      <top style="thin">
        <color indexed="55"/>
      </top>
      <bottom/>
      <diagonal/>
    </border>
    <border>
      <left/>
      <right style="double">
        <color indexed="64"/>
      </right>
      <top style="thin">
        <color indexed="55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1" applyFont="1"/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165" fontId="4" fillId="3" borderId="11" xfId="3" applyNumberFormat="1" applyFont="1" applyFill="1" applyBorder="1" applyAlignment="1">
      <alignment horizontal="center" wrapText="1"/>
    </xf>
    <xf numFmtId="165" fontId="4" fillId="3" borderId="12" xfId="3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167" fontId="2" fillId="3" borderId="14" xfId="4" applyNumberFormat="1" applyFont="1" applyFill="1" applyBorder="1" applyAlignment="1">
      <alignment wrapText="1"/>
    </xf>
    <xf numFmtId="167" fontId="2" fillId="3" borderId="15" xfId="4" applyNumberFormat="1" applyFont="1" applyFill="1" applyBorder="1" applyAlignment="1">
      <alignment wrapText="1"/>
    </xf>
    <xf numFmtId="167" fontId="2" fillId="3" borderId="16" xfId="4" applyNumberFormat="1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165" fontId="4" fillId="0" borderId="18" xfId="3" applyNumberFormat="1" applyFont="1" applyFill="1" applyBorder="1" applyAlignment="1">
      <alignment wrapText="1"/>
    </xf>
    <xf numFmtId="165" fontId="4" fillId="0" borderId="19" xfId="3" applyNumberFormat="1" applyFont="1" applyFill="1" applyBorder="1" applyAlignment="1">
      <alignment wrapText="1"/>
    </xf>
    <xf numFmtId="165" fontId="4" fillId="0" borderId="20" xfId="3" applyNumberFormat="1" applyFont="1" applyFill="1" applyBorder="1" applyAlignment="1">
      <alignment wrapText="1"/>
    </xf>
    <xf numFmtId="167" fontId="3" fillId="0" borderId="0" xfId="0" applyNumberFormat="1" applyFont="1"/>
    <xf numFmtId="167" fontId="2" fillId="0" borderId="14" xfId="4" applyNumberFormat="1" applyFont="1" applyFill="1" applyBorder="1" applyAlignment="1">
      <alignment wrapText="1"/>
    </xf>
    <xf numFmtId="167" fontId="2" fillId="0" borderId="15" xfId="4" applyNumberFormat="1" applyFont="1" applyFill="1" applyBorder="1" applyAlignment="1">
      <alignment wrapText="1"/>
    </xf>
    <xf numFmtId="167" fontId="2" fillId="0" borderId="16" xfId="4" applyNumberFormat="1" applyFont="1" applyFill="1" applyBorder="1" applyAlignment="1">
      <alignment wrapText="1"/>
    </xf>
    <xf numFmtId="165" fontId="3" fillId="0" borderId="0" xfId="0" applyNumberFormat="1" applyFont="1"/>
    <xf numFmtId="167" fontId="5" fillId="0" borderId="0" xfId="0" applyNumberFormat="1" applyFont="1"/>
    <xf numFmtId="0" fontId="4" fillId="0" borderId="13" xfId="0" applyFont="1" applyFill="1" applyBorder="1" applyAlignment="1">
      <alignment wrapText="1"/>
    </xf>
    <xf numFmtId="167" fontId="4" fillId="0" borderId="14" xfId="4" applyNumberFormat="1" applyFont="1" applyFill="1" applyBorder="1" applyAlignment="1">
      <alignment wrapText="1"/>
    </xf>
    <xf numFmtId="167" fontId="4" fillId="0" borderId="15" xfId="4" applyNumberFormat="1" applyFont="1" applyFill="1" applyBorder="1" applyAlignment="1">
      <alignment wrapText="1"/>
    </xf>
    <xf numFmtId="167" fontId="4" fillId="0" borderId="16" xfId="4" applyNumberFormat="1" applyFont="1" applyFill="1" applyBorder="1" applyAlignment="1">
      <alignment wrapText="1"/>
    </xf>
    <xf numFmtId="3" fontId="5" fillId="0" borderId="0" xfId="0" applyNumberFormat="1" applyFont="1"/>
    <xf numFmtId="167" fontId="4" fillId="0" borderId="18" xfId="4" applyNumberFormat="1" applyFont="1" applyFill="1" applyBorder="1" applyAlignment="1">
      <alignment wrapText="1"/>
    </xf>
    <xf numFmtId="167" fontId="4" fillId="0" borderId="21" xfId="4" applyNumberFormat="1" applyFont="1" applyFill="1" applyBorder="1" applyAlignment="1">
      <alignment wrapText="1"/>
    </xf>
    <xf numFmtId="3" fontId="3" fillId="0" borderId="0" xfId="0" applyNumberFormat="1" applyFont="1"/>
    <xf numFmtId="167" fontId="2" fillId="0" borderId="14" xfId="2" applyNumberFormat="1" applyFont="1" applyFill="1" applyBorder="1" applyAlignment="1">
      <alignment wrapText="1"/>
    </xf>
    <xf numFmtId="167" fontId="2" fillId="0" borderId="15" xfId="2" applyNumberFormat="1" applyFont="1" applyFill="1" applyBorder="1" applyAlignment="1">
      <alignment wrapText="1"/>
    </xf>
    <xf numFmtId="167" fontId="2" fillId="0" borderId="16" xfId="2" applyNumberFormat="1" applyFont="1" applyFill="1" applyBorder="1" applyAlignment="1">
      <alignment wrapText="1"/>
    </xf>
    <xf numFmtId="165" fontId="5" fillId="0" borderId="0" xfId="0" applyNumberFormat="1" applyFont="1"/>
    <xf numFmtId="0" fontId="5" fillId="0" borderId="0" xfId="0" applyFont="1"/>
    <xf numFmtId="0" fontId="4" fillId="2" borderId="13" xfId="0" applyFont="1" applyFill="1" applyBorder="1" applyAlignment="1">
      <alignment wrapText="1"/>
    </xf>
    <xf numFmtId="167" fontId="4" fillId="2" borderId="14" xfId="4" applyNumberFormat="1" applyFont="1" applyFill="1" applyBorder="1" applyAlignment="1">
      <alignment wrapText="1"/>
    </xf>
    <xf numFmtId="167" fontId="4" fillId="2" borderId="22" xfId="4" applyNumberFormat="1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167" fontId="2" fillId="2" borderId="14" xfId="4" applyNumberFormat="1" applyFont="1" applyFill="1" applyBorder="1" applyAlignment="1">
      <alignment wrapText="1"/>
    </xf>
    <xf numFmtId="167" fontId="2" fillId="2" borderId="15" xfId="4" applyNumberFormat="1" applyFont="1" applyFill="1" applyBorder="1" applyAlignment="1">
      <alignment wrapText="1"/>
    </xf>
    <xf numFmtId="167" fontId="2" fillId="2" borderId="16" xfId="4" applyNumberFormat="1" applyFont="1" applyFill="1" applyBorder="1" applyAlignment="1">
      <alignment wrapText="1"/>
    </xf>
    <xf numFmtId="167" fontId="2" fillId="2" borderId="22" xfId="4" applyNumberFormat="1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167" fontId="2" fillId="2" borderId="24" xfId="4" applyNumberFormat="1" applyFont="1" applyFill="1" applyBorder="1" applyAlignment="1">
      <alignment wrapText="1"/>
    </xf>
    <xf numFmtId="167" fontId="2" fillId="2" borderId="25" xfId="4" applyNumberFormat="1" applyFont="1" applyFill="1" applyBorder="1" applyAlignment="1">
      <alignment wrapText="1"/>
    </xf>
    <xf numFmtId="167" fontId="2" fillId="2" borderId="26" xfId="4" applyNumberFormat="1" applyFont="1" applyFill="1" applyBorder="1" applyAlignment="1">
      <alignment wrapText="1"/>
    </xf>
    <xf numFmtId="167" fontId="2" fillId="2" borderId="27" xfId="4" applyNumberFormat="1" applyFont="1" applyFill="1" applyBorder="1" applyAlignment="1">
      <alignment wrapText="1"/>
    </xf>
    <xf numFmtId="167" fontId="2" fillId="2" borderId="28" xfId="4" applyNumberFormat="1" applyFont="1" applyFill="1" applyBorder="1" applyAlignment="1">
      <alignment wrapText="1"/>
    </xf>
    <xf numFmtId="0" fontId="4" fillId="2" borderId="29" xfId="0" applyFont="1" applyFill="1" applyBorder="1" applyAlignment="1">
      <alignment wrapText="1"/>
    </xf>
    <xf numFmtId="167" fontId="4" fillId="2" borderId="30" xfId="0" applyNumberFormat="1" applyFont="1" applyFill="1" applyBorder="1" applyAlignment="1">
      <alignment wrapText="1"/>
    </xf>
    <xf numFmtId="167" fontId="4" fillId="2" borderId="31" xfId="0" applyNumberFormat="1" applyFont="1" applyFill="1" applyBorder="1" applyAlignment="1">
      <alignment wrapText="1"/>
    </xf>
    <xf numFmtId="167" fontId="4" fillId="2" borderId="32" xfId="0" applyNumberFormat="1" applyFont="1" applyFill="1" applyBorder="1" applyAlignment="1">
      <alignment wrapText="1"/>
    </xf>
  </cellXfs>
  <cellStyles count="5">
    <cellStyle name="Millares_Formato Presupuesto Minagricultura" xfId="4"/>
    <cellStyle name="Millares_INGRESOS 2005" xf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6/Presupuesto%202016/Presupuesto%202016%203ra%20versi&#243;n/Anexos/Presupuesto%20PPC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Ortiz/Desktop/PPC2013/PRESUPUESTO%202014/PRESUPUESTO%20DEFINITIVO%202014%20NOV/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PRESUPUESTO%20GENERAL/2016/ANEXO%20ACUERDO%205-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ppc/AppData/Local/Microsoft/Windows/Temporary%20Internet%20Files/Content.IE5/68SX2PI0/Desagregado%20&#193;rea%20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6">
          <cell r="B96">
            <v>2274119398.1599998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"/>
      <sheetName val="Superavit"/>
      <sheetName val="Ajuste salarios Coordinadores "/>
      <sheetName val="Detalle Incremento Nomin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zoomScaleNormal="100" zoomScaleSheetLayoutView="80" workbookViewId="0">
      <pane xSplit="1" ySplit="10" topLeftCell="B29" activePane="bottomRight" state="frozen"/>
      <selection activeCell="X27" sqref="X27"/>
      <selection pane="topRight" activeCell="X27" sqref="X27"/>
      <selection pane="bottomLeft" activeCell="X27" sqref="X27"/>
      <selection pane="bottomRight" activeCell="D39" sqref="D39"/>
    </sheetView>
  </sheetViews>
  <sheetFormatPr baseColWidth="10" defaultRowHeight="15" outlineLevelRow="1" x14ac:dyDescent="0.3"/>
  <cols>
    <col min="1" max="1" width="35.5703125" style="2" customWidth="1"/>
    <col min="2" max="4" width="20.5703125" style="2" customWidth="1"/>
    <col min="5" max="5" width="23" style="2" customWidth="1"/>
    <col min="6" max="6" width="18" style="2" bestFit="1" customWidth="1"/>
    <col min="7" max="7" width="12.5703125" style="2" bestFit="1" customWidth="1"/>
    <col min="8" max="8" width="16.140625" style="2" bestFit="1" customWidth="1"/>
    <col min="9" max="9" width="12" style="2" bestFit="1" customWidth="1"/>
    <col min="10" max="10" width="11.85546875" style="2" bestFit="1" customWidth="1"/>
    <col min="11" max="11" width="12" style="2" bestFit="1" customWidth="1"/>
    <col min="12" max="16384" width="11.42578125" style="2"/>
  </cols>
  <sheetData>
    <row r="1" spans="1:9" ht="15.75" x14ac:dyDescent="0.3">
      <c r="A1" s="1"/>
      <c r="B1" s="1"/>
      <c r="C1" s="1"/>
      <c r="D1" s="1"/>
    </row>
    <row r="2" spans="1:9" ht="15.75" x14ac:dyDescent="0.3">
      <c r="A2" s="3" t="s">
        <v>0</v>
      </c>
      <c r="B2" s="3"/>
      <c r="C2" s="3"/>
      <c r="D2" s="3"/>
    </row>
    <row r="3" spans="1:9" ht="15.75" x14ac:dyDescent="0.3">
      <c r="A3" s="3" t="s">
        <v>1</v>
      </c>
      <c r="B3" s="3"/>
      <c r="C3" s="3"/>
      <c r="D3" s="3"/>
    </row>
    <row r="4" spans="1:9" ht="15.75" x14ac:dyDescent="0.3">
      <c r="A4" s="3" t="s">
        <v>2</v>
      </c>
      <c r="B4" s="3"/>
      <c r="C4" s="3"/>
      <c r="D4" s="3"/>
      <c r="E4" s="4"/>
      <c r="F4" s="5"/>
    </row>
    <row r="5" spans="1:9" ht="15.75" x14ac:dyDescent="0.3">
      <c r="A5" s="6"/>
      <c r="B5" s="7"/>
      <c r="C5" s="7"/>
      <c r="D5" s="7"/>
      <c r="E5" s="4"/>
    </row>
    <row r="6" spans="1:9" ht="15.75" x14ac:dyDescent="0.3">
      <c r="A6" s="8" t="s">
        <v>3</v>
      </c>
      <c r="B6" s="8"/>
      <c r="C6" s="8"/>
      <c r="D6" s="8"/>
      <c r="E6" s="4"/>
    </row>
    <row r="7" spans="1:9" ht="16.5" thickBot="1" x14ac:dyDescent="0.35">
      <c r="A7" s="9"/>
      <c r="B7" s="9"/>
      <c r="C7" s="9"/>
      <c r="D7" s="9"/>
      <c r="E7" s="4"/>
    </row>
    <row r="8" spans="1:9" ht="16.5" thickTop="1" x14ac:dyDescent="0.3">
      <c r="A8" s="10" t="s">
        <v>4</v>
      </c>
      <c r="B8" s="11" t="s">
        <v>5</v>
      </c>
      <c r="C8" s="12" t="s">
        <v>6</v>
      </c>
      <c r="D8" s="13" t="s">
        <v>5</v>
      </c>
    </row>
    <row r="9" spans="1:9" ht="15.75" x14ac:dyDescent="0.3">
      <c r="A9" s="14"/>
      <c r="B9" s="15" t="s">
        <v>7</v>
      </c>
      <c r="C9" s="16"/>
      <c r="D9" s="17" t="s">
        <v>8</v>
      </c>
    </row>
    <row r="10" spans="1:9" ht="16.5" thickBot="1" x14ac:dyDescent="0.35">
      <c r="A10" s="18"/>
      <c r="B10" s="19" t="s">
        <v>9</v>
      </c>
      <c r="C10" s="20"/>
      <c r="D10" s="21" t="s">
        <v>9</v>
      </c>
    </row>
    <row r="11" spans="1:9" ht="15.75" customHeight="1" x14ac:dyDescent="0.3">
      <c r="A11" s="22" t="s">
        <v>10</v>
      </c>
      <c r="B11" s="23">
        <f>+B13+B17+B21</f>
        <v>34246595630.270721</v>
      </c>
      <c r="C11" s="23">
        <f>+C13+C17+C21</f>
        <v>4364203791</v>
      </c>
      <c r="D11" s="24">
        <f>+B11+C11</f>
        <v>38610799421.270721</v>
      </c>
    </row>
    <row r="12" spans="1:9" ht="13.5" customHeight="1" x14ac:dyDescent="0.3">
      <c r="A12" s="25"/>
      <c r="B12" s="26"/>
      <c r="C12" s="27"/>
      <c r="D12" s="28"/>
    </row>
    <row r="13" spans="1:9" ht="30.75" x14ac:dyDescent="0.3">
      <c r="A13" s="29" t="s">
        <v>11</v>
      </c>
      <c r="B13" s="30">
        <f>+B14+B15</f>
        <v>26621183390.72258</v>
      </c>
      <c r="C13" s="31">
        <f>+C14+C15</f>
        <v>1738176732</v>
      </c>
      <c r="D13" s="32">
        <f>+B13+C13</f>
        <v>28359360122.72258</v>
      </c>
      <c r="G13" s="33"/>
    </row>
    <row r="14" spans="1:9" ht="15.75" x14ac:dyDescent="0.3">
      <c r="A14" s="25" t="s">
        <v>12</v>
      </c>
      <c r="B14" s="34">
        <v>16638239619.201611</v>
      </c>
      <c r="C14" s="35">
        <v>1086360457</v>
      </c>
      <c r="D14" s="36">
        <f>+B14+C14</f>
        <v>17724600076.201611</v>
      </c>
      <c r="F14" s="37"/>
      <c r="I14" s="33"/>
    </row>
    <row r="15" spans="1:9" ht="30" x14ac:dyDescent="0.3">
      <c r="A15" s="25" t="s">
        <v>13</v>
      </c>
      <c r="B15" s="34">
        <v>9982943771.5209675</v>
      </c>
      <c r="C15" s="35">
        <v>651816275</v>
      </c>
      <c r="D15" s="36">
        <f>+B15+C15</f>
        <v>10634760046.520967</v>
      </c>
      <c r="F15" s="37"/>
      <c r="I15" s="33"/>
    </row>
    <row r="16" spans="1:9" ht="15.75" x14ac:dyDescent="0.3">
      <c r="A16" s="25"/>
      <c r="B16" s="34"/>
      <c r="C16" s="35"/>
      <c r="D16" s="36"/>
      <c r="F16" s="38"/>
      <c r="I16" s="33"/>
    </row>
    <row r="17" spans="1:7" ht="30.75" x14ac:dyDescent="0.3">
      <c r="A17" s="39" t="s">
        <v>14</v>
      </c>
      <c r="B17" s="40">
        <f>130000000+40000000</f>
        <v>170000000</v>
      </c>
      <c r="C17" s="41">
        <f>+C18+C19</f>
        <v>0</v>
      </c>
      <c r="D17" s="42">
        <f>+B17+C17</f>
        <v>170000000</v>
      </c>
      <c r="F17" s="33"/>
    </row>
    <row r="18" spans="1:7" ht="15.75" x14ac:dyDescent="0.3">
      <c r="A18" s="25" t="s">
        <v>12</v>
      </c>
      <c r="B18" s="34">
        <v>106250000</v>
      </c>
      <c r="C18" s="35"/>
      <c r="D18" s="36">
        <f>+B18+C18</f>
        <v>106250000</v>
      </c>
      <c r="F18" s="33"/>
    </row>
    <row r="19" spans="1:7" ht="30" x14ac:dyDescent="0.3">
      <c r="A19" s="25" t="s">
        <v>13</v>
      </c>
      <c r="B19" s="34">
        <v>63750000</v>
      </c>
      <c r="C19" s="35"/>
      <c r="D19" s="36">
        <f>+B19+C19</f>
        <v>63750000</v>
      </c>
      <c r="F19" s="33"/>
    </row>
    <row r="20" spans="1:7" ht="15.75" x14ac:dyDescent="0.3">
      <c r="A20" s="25"/>
      <c r="B20" s="34"/>
      <c r="C20" s="35"/>
      <c r="D20" s="36"/>
      <c r="F20" s="43"/>
      <c r="G20" s="33"/>
    </row>
    <row r="21" spans="1:7" ht="30.75" x14ac:dyDescent="0.3">
      <c r="A21" s="29" t="s">
        <v>15</v>
      </c>
      <c r="B21" s="44">
        <f>+B22+B23</f>
        <v>7455412239.5481415</v>
      </c>
      <c r="C21" s="44">
        <f>+C22+C23</f>
        <v>2626027059</v>
      </c>
      <c r="D21" s="45">
        <f>+B21+C21</f>
        <v>10081439298.548141</v>
      </c>
      <c r="F21" s="46"/>
    </row>
    <row r="22" spans="1:7" ht="15.75" x14ac:dyDescent="0.3">
      <c r="A22" s="25" t="s">
        <v>12</v>
      </c>
      <c r="B22" s="47">
        <v>978972359.4473381</v>
      </c>
      <c r="C22" s="48">
        <v>306576037.5</v>
      </c>
      <c r="D22" s="49">
        <f>+B22+C22</f>
        <v>1285548396.9473381</v>
      </c>
      <c r="F22" s="50"/>
    </row>
    <row r="23" spans="1:7" ht="30" x14ac:dyDescent="0.3">
      <c r="A23" s="25" t="s">
        <v>13</v>
      </c>
      <c r="B23" s="34">
        <v>6476439880.1008034</v>
      </c>
      <c r="C23" s="35">
        <v>2319451021.5</v>
      </c>
      <c r="D23" s="36">
        <f>+B23+C23</f>
        <v>8795890901.6008034</v>
      </c>
      <c r="F23" s="51"/>
    </row>
    <row r="24" spans="1:7" ht="15.75" x14ac:dyDescent="0.3">
      <c r="A24" s="25"/>
      <c r="B24" s="34"/>
      <c r="C24" s="35"/>
      <c r="D24" s="36"/>
      <c r="F24" s="51"/>
    </row>
    <row r="25" spans="1:7" ht="30.75" x14ac:dyDescent="0.3">
      <c r="A25" s="52" t="s">
        <v>16</v>
      </c>
      <c r="B25" s="53">
        <f>+B27+B31</f>
        <v>3229143934.2599998</v>
      </c>
      <c r="C25" s="53">
        <f>+C27+C31</f>
        <v>1333409028</v>
      </c>
      <c r="D25" s="54">
        <f>+B25+C25</f>
        <v>4562552962.2600002</v>
      </c>
      <c r="F25" s="46"/>
    </row>
    <row r="26" spans="1:7" ht="15.75" x14ac:dyDescent="0.3">
      <c r="A26" s="55"/>
      <c r="B26" s="56"/>
      <c r="C26" s="57"/>
      <c r="D26" s="58"/>
      <c r="F26" s="33"/>
    </row>
    <row r="27" spans="1:7" ht="15.75" x14ac:dyDescent="0.3">
      <c r="A27" s="52" t="s">
        <v>17</v>
      </c>
      <c r="B27" s="53">
        <f>+B28+B29</f>
        <v>271834015</v>
      </c>
      <c r="C27" s="53">
        <f>+C28+C29</f>
        <v>0</v>
      </c>
      <c r="D27" s="54">
        <f>+B27+C27</f>
        <v>271834015</v>
      </c>
    </row>
    <row r="28" spans="1:7" ht="15.75" x14ac:dyDescent="0.3">
      <c r="A28" s="55" t="s">
        <v>18</v>
      </c>
      <c r="B28" s="56">
        <v>51751725.499999993</v>
      </c>
      <c r="C28" s="56"/>
      <c r="D28" s="59">
        <f>+B28+C28</f>
        <v>51751725.499999993</v>
      </c>
      <c r="F28" s="33"/>
    </row>
    <row r="29" spans="1:7" ht="15.75" x14ac:dyDescent="0.3">
      <c r="A29" s="55" t="s">
        <v>19</v>
      </c>
      <c r="B29" s="56">
        <v>220082289.5</v>
      </c>
      <c r="C29" s="56"/>
      <c r="D29" s="59">
        <f>+B29+C29</f>
        <v>220082289.5</v>
      </c>
      <c r="F29" s="33"/>
    </row>
    <row r="30" spans="1:7" ht="15.75" x14ac:dyDescent="0.3">
      <c r="A30" s="55"/>
      <c r="B30" s="56"/>
      <c r="C30" s="57"/>
      <c r="D30" s="58"/>
    </row>
    <row r="31" spans="1:7" ht="15.75" x14ac:dyDescent="0.3">
      <c r="A31" s="52" t="s">
        <v>20</v>
      </c>
      <c r="B31" s="53">
        <f>SUM(B32:B37)</f>
        <v>2957309919.2599998</v>
      </c>
      <c r="C31" s="53">
        <f>SUM(C32:C37)</f>
        <v>1333409028</v>
      </c>
      <c r="D31" s="54">
        <f t="shared" ref="D31:D37" si="0">+B31+C31</f>
        <v>4290718947.2599998</v>
      </c>
    </row>
    <row r="32" spans="1:7" ht="15.75" x14ac:dyDescent="0.3">
      <c r="A32" s="55" t="s">
        <v>21</v>
      </c>
      <c r="B32" s="56">
        <f>+'[1]Ventas PPC'!$B$96</f>
        <v>2274119398.1599998</v>
      </c>
      <c r="C32" s="56"/>
      <c r="D32" s="59">
        <f t="shared" si="0"/>
        <v>2274119398.1599998</v>
      </c>
    </row>
    <row r="33" spans="1:4" ht="15.75" x14ac:dyDescent="0.3">
      <c r="A33" s="60" t="s">
        <v>22</v>
      </c>
      <c r="B33" s="61">
        <v>4374834</v>
      </c>
      <c r="C33" s="61"/>
      <c r="D33" s="62">
        <f t="shared" si="0"/>
        <v>4374834</v>
      </c>
    </row>
    <row r="34" spans="1:4" ht="15.75" x14ac:dyDescent="0.3">
      <c r="A34" s="60" t="s">
        <v>23</v>
      </c>
      <c r="B34" s="61">
        <v>2231228.0999999996</v>
      </c>
      <c r="C34" s="61"/>
      <c r="D34" s="62">
        <f t="shared" si="0"/>
        <v>2231228.0999999996</v>
      </c>
    </row>
    <row r="35" spans="1:4" ht="15.75" x14ac:dyDescent="0.3">
      <c r="A35" s="60" t="s">
        <v>24</v>
      </c>
      <c r="B35" s="61">
        <v>181280684</v>
      </c>
      <c r="C35" s="61"/>
      <c r="D35" s="62">
        <f t="shared" si="0"/>
        <v>181280684</v>
      </c>
    </row>
    <row r="36" spans="1:4" ht="15.75" x14ac:dyDescent="0.3">
      <c r="A36" s="60" t="s">
        <v>25</v>
      </c>
      <c r="B36" s="61">
        <v>495303775</v>
      </c>
      <c r="C36" s="61">
        <f>198409028+180000000+105000000</f>
        <v>483409028</v>
      </c>
      <c r="D36" s="62">
        <f t="shared" si="0"/>
        <v>978712803</v>
      </c>
    </row>
    <row r="37" spans="1:4" ht="15.75" x14ac:dyDescent="0.3">
      <c r="A37" s="60" t="s">
        <v>26</v>
      </c>
      <c r="B37" s="61"/>
      <c r="C37" s="61">
        <v>850000000</v>
      </c>
      <c r="D37" s="62">
        <f t="shared" si="0"/>
        <v>850000000</v>
      </c>
    </row>
    <row r="38" spans="1:4" ht="16.5" thickBot="1" x14ac:dyDescent="0.35">
      <c r="A38" s="60"/>
      <c r="B38" s="63"/>
      <c r="C38" s="64"/>
      <c r="D38" s="65"/>
    </row>
    <row r="39" spans="1:4" ht="16.5" thickBot="1" x14ac:dyDescent="0.35">
      <c r="A39" s="66" t="s">
        <v>27</v>
      </c>
      <c r="B39" s="67">
        <f>+B25+B11</f>
        <v>37475739564.530724</v>
      </c>
      <c r="C39" s="68">
        <f>+C25+C11</f>
        <v>5697612819</v>
      </c>
      <c r="D39" s="69">
        <f>+B39+C39</f>
        <v>43173352383.530724</v>
      </c>
    </row>
    <row r="40" spans="1:4" ht="15.75" thickTop="1" x14ac:dyDescent="0.3"/>
    <row r="41" spans="1:4" hidden="1" outlineLevel="1" x14ac:dyDescent="0.3">
      <c r="A41" s="2" t="s">
        <v>28</v>
      </c>
      <c r="D41" s="33">
        <f>+D14+D18+D22+D28+D33+D35+D36</f>
        <v>20332518519.648949</v>
      </c>
    </row>
    <row r="42" spans="1:4" hidden="1" outlineLevel="1" x14ac:dyDescent="0.3">
      <c r="A42" s="2" t="s">
        <v>29</v>
      </c>
      <c r="D42" s="33">
        <f>+D15+D19+D23+D29+D32+D34+D37</f>
        <v>22840833863.881771</v>
      </c>
    </row>
    <row r="43" spans="1:4" hidden="1" outlineLevel="1" x14ac:dyDescent="0.3">
      <c r="A43" s="2" t="s">
        <v>27</v>
      </c>
      <c r="D43" s="33">
        <f>+D41+D42</f>
        <v>43173352383.530716</v>
      </c>
    </row>
    <row r="44" spans="1:4" collapsed="1" x14ac:dyDescent="0.3"/>
  </sheetData>
  <mergeCells count="6">
    <mergeCell ref="A2:D2"/>
    <mergeCell ref="A3:D3"/>
    <mergeCell ref="A4:D4"/>
    <mergeCell ref="A6:D6"/>
    <mergeCell ref="A8:A10"/>
    <mergeCell ref="C8:C10"/>
  </mergeCells>
  <printOptions horizontalCentered="1"/>
  <pageMargins left="0.39370078740157483" right="0.39370078740157483" top="0.59055118110236227" bottom="0.59055118110236227" header="0.51181102362204722" footer="0.51181102362204722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Anexo 1 </vt:lpstr>
      <vt:lpstr>'Anexo 1 '!Área_de_impresión</vt:lpstr>
      <vt:lpstr>ppc</vt:lpstr>
      <vt:lpstr>'Anexo 1 '!Títulos_a_imprimir</vt:lpstr>
      <vt:lpstr>VTAS2005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2019-10-16T16:11:43Z</dcterms:created>
  <dcterms:modified xsi:type="dcterms:W3CDTF">2019-10-16T16:12:28Z</dcterms:modified>
</cp:coreProperties>
</file>