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5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Minagricultura'!$A$1:$G$38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 localSheetId="0">'Anexo 1 Minagricultura'!#REF!</definedName>
    <definedName name="CABEZAS_PROYEC">#REF!</definedName>
    <definedName name="CUOTAPPC2005" localSheetId="0">'Anexo 1 Minagricultura'!#REF!</definedName>
    <definedName name="CUOTAPPC2005">#REF!</definedName>
    <definedName name="CUOTAPPC2013" localSheetId="0">'Anexo 1 Minagricultura'!#REF!</definedName>
    <definedName name="CUOTAPPC2013">#REF!</definedName>
    <definedName name="CUOTAPPC203" localSheetId="0">'Anexo 1 Minagricultura'!#REF!</definedName>
    <definedName name="CUOTAPPC203">#REF!</definedName>
    <definedName name="DIAG_PPC">#REF!</definedName>
    <definedName name="DISTRIBUIDOR">#REF!</definedName>
    <definedName name="Dólar">#REF!</definedName>
    <definedName name="eeeee" localSheetId="0">'[1]Ejecución ingresos 2014'!#REF!</definedName>
    <definedName name="eeeee">'[2]Ejecución ingresos 2014'!#REF!</definedName>
    <definedName name="EPPC" localSheetId="0">'Anexo 1 Minagricultura'!#REF!</definedName>
    <definedName name="EPPC">#REF!</definedName>
    <definedName name="Euro">#REF!</definedName>
    <definedName name="FDGFDG">#REF!</definedName>
    <definedName name="FECHA_DE_RECIBIDO">[6]BASE!$E$3:$E$177</definedName>
    <definedName name="FOMENTO" localSheetId="0">'Anexo 1 Minagricultura'!#REF!</definedName>
    <definedName name="FOMENTO">#REF!</definedName>
    <definedName name="FOMENTOS">'[9]Anexo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'[10]Inversión total en programas'!$B$86</definedName>
    <definedName name="RESERV_FUTU">#REF!</definedName>
    <definedName name="saldo" localSheetId="0">'[1]Ejecución ingresos 2014'!#REF!</definedName>
    <definedName name="saldo">'[2]Ejecución ingresos 2014'!#REF!</definedName>
    <definedName name="saldos" localSheetId="0">'[1]Ejecución ingresos 2014'!#REF!</definedName>
    <definedName name="saldos">'[2]Ejecución ingresos 2014'!#REF!</definedName>
    <definedName name="SUPERA2004" localSheetId="0">'Anexo 1 Minagricultura'!#REF!</definedName>
    <definedName name="SUPERA2004">#REF!</definedName>
    <definedName name="SUPERA2005" localSheetId="0">'Anexo 1 Minagricultura'!#REF!</definedName>
    <definedName name="SUPERA2005">#REF!</definedName>
    <definedName name="SUPERA2010">'[10]Anexo 1 Minagricultura'!$C$21</definedName>
    <definedName name="SUPERA2012" localSheetId="0">'Anexo 1 Minagricultura'!#REF!</definedName>
    <definedName name="SUPERA2012">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 localSheetId="0">'Anexo 1 Minagricultura'!$D$32</definedName>
    <definedName name="VTAS2005">#REF!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Minagricultura'!$A$1:$D$38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F36" i="1"/>
  <c r="E36" i="1"/>
  <c r="E31" i="1" s="1"/>
  <c r="G31" i="1" s="1"/>
  <c r="G35" i="1"/>
  <c r="G34" i="1"/>
  <c r="G33" i="1"/>
  <c r="G32" i="1"/>
  <c r="F31" i="1"/>
  <c r="D31" i="1"/>
  <c r="C31" i="1"/>
  <c r="B31" i="1"/>
  <c r="G30" i="1"/>
  <c r="G29" i="1"/>
  <c r="G28" i="1"/>
  <c r="G27" i="1"/>
  <c r="F27" i="1"/>
  <c r="E27" i="1"/>
  <c r="E25" i="1" s="1"/>
  <c r="D27" i="1"/>
  <c r="C27" i="1"/>
  <c r="B27" i="1"/>
  <c r="B25" i="1" s="1"/>
  <c r="G26" i="1"/>
  <c r="F25" i="1"/>
  <c r="F38" i="1" s="1"/>
  <c r="D25" i="1"/>
  <c r="D38" i="1" s="1"/>
  <c r="C25" i="1"/>
  <c r="G24" i="1"/>
  <c r="D23" i="1"/>
  <c r="D21" i="1" s="1"/>
  <c r="G21" i="1" s="1"/>
  <c r="G22" i="1"/>
  <c r="D22" i="1"/>
  <c r="F21" i="1"/>
  <c r="E21" i="1"/>
  <c r="C21" i="1"/>
  <c r="B21" i="1"/>
  <c r="G20" i="1"/>
  <c r="F17" i="1"/>
  <c r="F11" i="1" s="1"/>
  <c r="E17" i="1"/>
  <c r="D17" i="1"/>
  <c r="D19" i="1" s="1"/>
  <c r="G19" i="1" s="1"/>
  <c r="C17" i="1"/>
  <c r="C11" i="1" s="1"/>
  <c r="C38" i="1" s="1"/>
  <c r="B17" i="1"/>
  <c r="G16" i="1"/>
  <c r="E15" i="1"/>
  <c r="G15" i="1" s="1"/>
  <c r="C15" i="1"/>
  <c r="E14" i="1"/>
  <c r="G14" i="1" s="1"/>
  <c r="C14" i="1"/>
  <c r="F13" i="1"/>
  <c r="D13" i="1"/>
  <c r="D11" i="1" s="1"/>
  <c r="B13" i="1"/>
  <c r="B11" i="1" s="1"/>
  <c r="G12" i="1"/>
  <c r="B38" i="1" l="1"/>
  <c r="G25" i="1"/>
  <c r="G23" i="1"/>
  <c r="E13" i="1"/>
  <c r="D18" i="1"/>
  <c r="G18" i="1" s="1"/>
  <c r="G17" i="1"/>
  <c r="G13" i="1" l="1"/>
  <c r="E11" i="1"/>
  <c r="G11" i="1" l="1"/>
  <c r="E38" i="1"/>
  <c r="G38" i="1" s="1"/>
</calcChain>
</file>

<file path=xl/comments1.xml><?xml version="1.0" encoding="utf-8"?>
<comments xmlns="http://schemas.openxmlformats.org/spreadsheetml/2006/main">
  <authors>
    <author>Oscar Rubio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Presupuesto modificado hasta el acuerdo No 12/14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el valor estimado corresponde a $ 132.649.368 que corresponde al vr del saldo del beneficio de diciembre y $127.774.921 al estimado de cartera por cobrar año 2014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E36" authorId="0" shapeId="0">
      <text>
        <r>
          <rPr>
            <sz val="8"/>
            <color indexed="81"/>
            <rFont val="Tahoma"/>
            <family val="2"/>
          </rPr>
          <t>Adición conv Pereira$71,256,850,Secretaria Antioquia$1,250,000,000, MADR$3,500,000,000</t>
        </r>
      </text>
    </comment>
    <comment ref="F36" authorId="0" shapeId="0">
      <text>
        <r>
          <rPr>
            <sz val="8"/>
            <color indexed="81"/>
            <rFont val="Tahoma"/>
            <family val="2"/>
          </rPr>
          <t>Se acreditaConvenio Cortolima $16,939,000, contracredita$1,250,000,000 Secretaria Antioquia</t>
        </r>
      </text>
    </comment>
  </commentList>
</comments>
</file>

<file path=xl/sharedStrings.xml><?xml version="1.0" encoding="utf-8"?>
<sst xmlns="http://schemas.openxmlformats.org/spreadsheetml/2006/main" count="40" uniqueCount="30">
  <si>
    <t>MINISTERIO DE AGRICULTURA Y DESARROLLO RURAL</t>
  </si>
  <si>
    <t>DIRECCIÓN DE PLANEACIÓN Y SEGUIMIENTO PRESUPUESTAL</t>
  </si>
  <si>
    <t>PRESUPUESTO DE INGRESOS VIGENCIA  2.015</t>
  </si>
  <si>
    <t>ANEXO 1</t>
  </si>
  <si>
    <t>CUENTAS</t>
  </si>
  <si>
    <t>PRESUPUESTO</t>
  </si>
  <si>
    <t>ACUERDO 5/15</t>
  </si>
  <si>
    <t>ACUERDO 8/15</t>
  </si>
  <si>
    <t>INICIAL</t>
  </si>
  <si>
    <t>MODIFICADO</t>
  </si>
  <si>
    <t>DEFINITIVO</t>
  </si>
  <si>
    <t>AÑO 2014</t>
  </si>
  <si>
    <t>AÑO 2015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</si>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</sst>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Fill="1"/>
    <xf numFmtId="164" fontId="2" fillId="0" borderId="0" xfId="2" applyNumberFormat="1" applyFont="1" applyFill="1"/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165" fontId="3" fillId="0" borderId="0" xfId="3" applyFont="1"/>
    <xf numFmtId="0" fontId="4" fillId="0" borderId="0" xfId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164" fontId="4" fillId="3" borderId="2" xfId="2" applyNumberFormat="1" applyFont="1" applyFill="1" applyBorder="1" applyAlignment="1">
      <alignment horizontal="center" wrapText="1"/>
    </xf>
    <xf numFmtId="164" fontId="4" fillId="3" borderId="7" xfId="2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wrapText="1"/>
    </xf>
    <xf numFmtId="167" fontId="2" fillId="3" borderId="8" xfId="4" applyNumberFormat="1" applyFont="1" applyFill="1" applyBorder="1" applyAlignment="1">
      <alignment wrapText="1"/>
    </xf>
    <xf numFmtId="167" fontId="2" fillId="3" borderId="9" xfId="4" applyNumberFormat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164" fontId="4" fillId="3" borderId="10" xfId="2" applyNumberFormat="1" applyFont="1" applyFill="1" applyBorder="1" applyAlignment="1">
      <alignment wrapText="1"/>
    </xf>
    <xf numFmtId="164" fontId="4" fillId="0" borderId="11" xfId="2" applyNumberFormat="1" applyFont="1" applyFill="1" applyBorder="1" applyAlignment="1">
      <alignment wrapText="1"/>
    </xf>
    <xf numFmtId="167" fontId="3" fillId="0" borderId="0" xfId="1" applyNumberFormat="1" applyFont="1"/>
    <xf numFmtId="167" fontId="2" fillId="0" borderId="9" xfId="4" applyNumberFormat="1" applyFont="1" applyFill="1" applyBorder="1" applyAlignment="1">
      <alignment wrapText="1"/>
    </xf>
    <xf numFmtId="164" fontId="3" fillId="0" borderId="0" xfId="1" applyNumberFormat="1" applyFont="1"/>
    <xf numFmtId="167" fontId="5" fillId="0" borderId="0" xfId="1" applyNumberFormat="1" applyFont="1"/>
    <xf numFmtId="0" fontId="4" fillId="0" borderId="8" xfId="1" applyFont="1" applyFill="1" applyBorder="1" applyAlignment="1">
      <alignment wrapText="1"/>
    </xf>
    <xf numFmtId="167" fontId="4" fillId="3" borderId="8" xfId="4" applyNumberFormat="1" applyFont="1" applyFill="1" applyBorder="1" applyAlignment="1">
      <alignment wrapText="1"/>
    </xf>
    <xf numFmtId="167" fontId="4" fillId="0" borderId="9" xfId="4" applyNumberFormat="1" applyFont="1" applyFill="1" applyBorder="1" applyAlignment="1">
      <alignment wrapText="1"/>
    </xf>
    <xf numFmtId="167" fontId="2" fillId="0" borderId="8" xfId="4" applyNumberFormat="1" applyFont="1" applyFill="1" applyBorder="1" applyAlignment="1">
      <alignment wrapText="1"/>
    </xf>
    <xf numFmtId="3" fontId="5" fillId="0" borderId="0" xfId="1" applyNumberFormat="1" applyFont="1"/>
    <xf numFmtId="167" fontId="4" fillId="3" borderId="10" xfId="4" applyNumberFormat="1" applyFont="1" applyFill="1" applyBorder="1" applyAlignment="1">
      <alignment wrapText="1"/>
    </xf>
    <xf numFmtId="167" fontId="4" fillId="0" borderId="10" xfId="4" applyNumberFormat="1" applyFont="1" applyFill="1" applyBorder="1" applyAlignment="1">
      <alignment wrapText="1"/>
    </xf>
    <xf numFmtId="167" fontId="4" fillId="0" borderId="11" xfId="4" applyNumberFormat="1" applyFont="1" applyFill="1" applyBorder="1" applyAlignment="1">
      <alignment wrapText="1"/>
    </xf>
    <xf numFmtId="3" fontId="3" fillId="0" borderId="0" xfId="1" applyNumberFormat="1" applyFont="1"/>
    <xf numFmtId="167" fontId="2" fillId="3" borderId="9" xfId="5" applyNumberFormat="1" applyFont="1" applyFill="1" applyBorder="1" applyAlignment="1">
      <alignment wrapText="1"/>
    </xf>
    <xf numFmtId="167" fontId="2" fillId="0" borderId="9" xfId="5" applyNumberFormat="1" applyFont="1" applyFill="1" applyBorder="1" applyAlignment="1">
      <alignment wrapText="1"/>
    </xf>
    <xf numFmtId="164" fontId="5" fillId="0" borderId="0" xfId="1" applyNumberFormat="1" applyFont="1"/>
    <xf numFmtId="0" fontId="5" fillId="0" borderId="0" xfId="1" applyFont="1"/>
    <xf numFmtId="167" fontId="4" fillId="0" borderId="8" xfId="4" applyNumberFormat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167" fontId="2" fillId="0" borderId="13" xfId="4" applyNumberFormat="1" applyFont="1" applyFill="1" applyBorder="1" applyAlignment="1">
      <alignment wrapText="1"/>
    </xf>
    <xf numFmtId="167" fontId="2" fillId="0" borderId="12" xfId="4" applyNumberFormat="1" applyFont="1" applyFill="1" applyBorder="1" applyAlignment="1">
      <alignment wrapText="1"/>
    </xf>
    <xf numFmtId="167" fontId="2" fillId="3" borderId="13" xfId="4" applyNumberFormat="1" applyFont="1" applyFill="1" applyBorder="1" applyAlignment="1">
      <alignment wrapText="1"/>
    </xf>
    <xf numFmtId="167" fontId="2" fillId="3" borderId="12" xfId="4" applyNumberFormat="1" applyFont="1" applyFill="1" applyBorder="1" applyAlignment="1">
      <alignment wrapText="1"/>
    </xf>
    <xf numFmtId="0" fontId="4" fillId="0" borderId="14" xfId="1" applyFont="1" applyFill="1" applyBorder="1" applyAlignment="1">
      <alignment wrapText="1"/>
    </xf>
    <xf numFmtId="167" fontId="4" fillId="3" borderId="14" xfId="1" applyNumberFormat="1" applyFont="1" applyFill="1" applyBorder="1" applyAlignment="1">
      <alignment wrapText="1"/>
    </xf>
    <xf numFmtId="0" fontId="1" fillId="0" borderId="0" xfId="1"/>
    <xf numFmtId="164" fontId="3" fillId="0" borderId="0" xfId="2" applyNumberFormat="1" applyFont="1"/>
  </cellXfs>
  <cellStyles count="6">
    <cellStyle name="Millares_Formato Presupuesto Minagricultura 2" xfId="4"/>
    <cellStyle name="Millares_INGRESOS 2005 2" xfId="2"/>
    <cellStyle name="Moneda 2 2" xfId="3"/>
    <cellStyle name="Normal" xfId="0" builtinId="0"/>
    <cellStyle name="Normal 10" xfId="1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5/ANEXO%20ACUERDO%205-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5/ANEXO%20ACUERDO%208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I14">
            <v>1233152995.9644394</v>
          </cell>
        </row>
        <row r="19">
          <cell r="I19">
            <v>8056684857.4724102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1 Minagricultura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7"/>
  <sheetViews>
    <sheetView tabSelected="1" zoomScaleNormal="100" zoomScaleSheetLayoutView="80" workbookViewId="0">
      <pane xSplit="1" ySplit="10" topLeftCell="D11" activePane="bottomRight" state="frozen"/>
      <selection activeCell="X27" sqref="X27"/>
      <selection pane="topRight" activeCell="X27" sqref="X27"/>
      <selection pane="bottomLeft" activeCell="X27" sqref="X27"/>
      <selection pane="bottomRight" activeCell="F36" sqref="F36"/>
    </sheetView>
  </sheetViews>
  <sheetFormatPr baseColWidth="10" defaultRowHeight="15" x14ac:dyDescent="0.3"/>
  <cols>
    <col min="1" max="1" width="35.5703125" style="3" customWidth="1"/>
    <col min="2" max="2" width="19.85546875" style="56" hidden="1" customWidth="1"/>
    <col min="3" max="3" width="19.42578125" style="56" hidden="1" customWidth="1"/>
    <col min="4" max="7" width="20.5703125" style="3" customWidth="1"/>
    <col min="8" max="8" width="23" style="3" customWidth="1"/>
    <col min="9" max="9" width="18" style="3" bestFit="1" customWidth="1"/>
    <col min="10" max="10" width="12.5703125" style="3" bestFit="1" customWidth="1"/>
    <col min="11" max="11" width="16.140625" style="3" bestFit="1" customWidth="1"/>
    <col min="12" max="12" width="12" style="3" bestFit="1" customWidth="1"/>
    <col min="13" max="13" width="11.85546875" style="3" bestFit="1" customWidth="1"/>
    <col min="14" max="14" width="12" style="3" bestFit="1" customWidth="1"/>
    <col min="15" max="16384" width="11.42578125" style="3"/>
  </cols>
  <sheetData>
    <row r="1" spans="1:12" ht="15.75" x14ac:dyDescent="0.3">
      <c r="A1" s="1"/>
      <c r="B1" s="2"/>
      <c r="C1" s="2"/>
      <c r="D1" s="1"/>
      <c r="E1" s="1"/>
      <c r="F1" s="1"/>
      <c r="G1" s="1"/>
    </row>
    <row r="2" spans="1:12" ht="15.75" x14ac:dyDescent="0.3">
      <c r="A2" s="4" t="s">
        <v>0</v>
      </c>
      <c r="B2" s="4"/>
      <c r="C2" s="4"/>
      <c r="D2" s="4"/>
      <c r="E2" s="4"/>
      <c r="F2" s="4"/>
      <c r="G2" s="4"/>
    </row>
    <row r="3" spans="1:12" ht="15.75" x14ac:dyDescent="0.3">
      <c r="A3" s="4" t="s">
        <v>1</v>
      </c>
      <c r="B3" s="4"/>
      <c r="C3" s="4"/>
      <c r="D3" s="4"/>
      <c r="E3" s="4"/>
      <c r="F3" s="4"/>
      <c r="G3" s="4"/>
    </row>
    <row r="4" spans="1:12" ht="15.75" x14ac:dyDescent="0.3">
      <c r="A4" s="4" t="s">
        <v>2</v>
      </c>
      <c r="B4" s="4"/>
      <c r="C4" s="4"/>
      <c r="D4" s="4"/>
      <c r="E4" s="4"/>
      <c r="F4" s="4"/>
      <c r="G4" s="4"/>
      <c r="H4" s="5"/>
      <c r="I4" s="6"/>
    </row>
    <row r="5" spans="1:12" ht="15.75" x14ac:dyDescent="0.3">
      <c r="A5" s="7"/>
      <c r="B5" s="8"/>
      <c r="C5" s="8"/>
      <c r="D5" s="9"/>
      <c r="E5" s="9"/>
      <c r="F5" s="9"/>
      <c r="G5" s="9"/>
      <c r="H5" s="5"/>
    </row>
    <row r="6" spans="1:12" ht="15.75" x14ac:dyDescent="0.3">
      <c r="A6" s="10" t="s">
        <v>3</v>
      </c>
      <c r="B6" s="10"/>
      <c r="C6" s="10"/>
      <c r="D6" s="10"/>
      <c r="E6" s="10"/>
      <c r="F6" s="10"/>
      <c r="G6" s="10"/>
      <c r="H6" s="5"/>
    </row>
    <row r="7" spans="1:12" ht="16.5" thickBot="1" x14ac:dyDescent="0.35">
      <c r="A7" s="11"/>
      <c r="B7" s="11"/>
      <c r="C7" s="11"/>
      <c r="D7" s="11"/>
      <c r="E7" s="11"/>
      <c r="F7" s="11"/>
      <c r="G7" s="11"/>
      <c r="H7" s="5"/>
    </row>
    <row r="8" spans="1:12" ht="17.25" customHeight="1" x14ac:dyDescent="0.3">
      <c r="A8" s="12" t="s">
        <v>4</v>
      </c>
      <c r="B8" s="13" t="s">
        <v>5</v>
      </c>
      <c r="C8" s="13" t="s">
        <v>5</v>
      </c>
      <c r="D8" s="13" t="s">
        <v>5</v>
      </c>
      <c r="E8" s="14" t="s">
        <v>6</v>
      </c>
      <c r="F8" s="14" t="s">
        <v>7</v>
      </c>
      <c r="G8" s="13" t="s">
        <v>5</v>
      </c>
    </row>
    <row r="9" spans="1:12" ht="15.75" x14ac:dyDescent="0.3">
      <c r="A9" s="15"/>
      <c r="B9" s="16" t="s">
        <v>8</v>
      </c>
      <c r="C9" s="16" t="s">
        <v>9</v>
      </c>
      <c r="D9" s="16" t="s">
        <v>8</v>
      </c>
      <c r="E9" s="17"/>
      <c r="F9" s="17"/>
      <c r="G9" s="16" t="s">
        <v>10</v>
      </c>
    </row>
    <row r="10" spans="1:12" ht="16.5" thickBot="1" x14ac:dyDescent="0.35">
      <c r="A10" s="18"/>
      <c r="B10" s="19" t="s">
        <v>11</v>
      </c>
      <c r="C10" s="19" t="s">
        <v>11</v>
      </c>
      <c r="D10" s="19" t="s">
        <v>12</v>
      </c>
      <c r="E10" s="20"/>
      <c r="F10" s="20"/>
      <c r="G10" s="19" t="s">
        <v>12</v>
      </c>
    </row>
    <row r="11" spans="1:12" ht="15.75" customHeight="1" x14ac:dyDescent="0.3">
      <c r="A11" s="21" t="s">
        <v>13</v>
      </c>
      <c r="B11" s="22">
        <f>+B13+B17+B21</f>
        <v>29022703517.625355</v>
      </c>
      <c r="C11" s="22">
        <f>+C13+C17+C21</f>
        <v>29893931724.625355</v>
      </c>
      <c r="D11" s="22">
        <f>+D13+D17+D21</f>
        <v>31423702844.568054</v>
      </c>
      <c r="E11" s="23">
        <f>+E13+E17+E21</f>
        <v>2757345059</v>
      </c>
      <c r="F11" s="23">
        <f>+F13+F17+F21</f>
        <v>0</v>
      </c>
      <c r="G11" s="23">
        <f>+D11+E11+F11</f>
        <v>34181047903.568054</v>
      </c>
    </row>
    <row r="12" spans="1:12" ht="13.5" customHeight="1" x14ac:dyDescent="0.3">
      <c r="A12" s="24"/>
      <c r="B12" s="25"/>
      <c r="C12" s="25">
        <v>0</v>
      </c>
      <c r="D12" s="26"/>
      <c r="E12" s="26"/>
      <c r="F12" s="26"/>
      <c r="G12" s="26">
        <f t="shared" ref="G12:G38" si="0">+D12+E12+F12</f>
        <v>0</v>
      </c>
    </row>
    <row r="13" spans="1:12" ht="30.75" x14ac:dyDescent="0.3">
      <c r="A13" s="27" t="s">
        <v>14</v>
      </c>
      <c r="B13" s="28">
        <f>+B14+B15</f>
        <v>19725321798.400002</v>
      </c>
      <c r="C13" s="28">
        <v>19725321798.400002</v>
      </c>
      <c r="D13" s="29">
        <f>+D14+D15</f>
        <v>21873440702.131203</v>
      </c>
      <c r="E13" s="29">
        <f>+E14+E15</f>
        <v>1976248674</v>
      </c>
      <c r="F13" s="29">
        <f>+F14+F15</f>
        <v>0</v>
      </c>
      <c r="G13" s="29">
        <f t="shared" si="0"/>
        <v>23849689376.131203</v>
      </c>
      <c r="J13" s="30"/>
    </row>
    <row r="14" spans="1:12" ht="15.75" x14ac:dyDescent="0.3">
      <c r="A14" s="24" t="s">
        <v>15</v>
      </c>
      <c r="B14" s="25">
        <v>12328326124</v>
      </c>
      <c r="C14" s="25">
        <f>+C13*62.5%</f>
        <v>12328326124</v>
      </c>
      <c r="D14" s="31">
        <v>13670900438.832001</v>
      </c>
      <c r="E14" s="31">
        <f>+(6873*62.5%)*287538</f>
        <v>1235155421.25</v>
      </c>
      <c r="F14" s="31"/>
      <c r="G14" s="31">
        <f t="shared" si="0"/>
        <v>14906055860.082001</v>
      </c>
      <c r="I14" s="32"/>
      <c r="L14" s="30"/>
    </row>
    <row r="15" spans="1:12" ht="30" x14ac:dyDescent="0.3">
      <c r="A15" s="24" t="s">
        <v>16</v>
      </c>
      <c r="B15" s="25">
        <v>7396995674.3999996</v>
      </c>
      <c r="C15" s="25">
        <f>+C13*37.5%</f>
        <v>7396995674.4000006</v>
      </c>
      <c r="D15" s="31">
        <v>8202540263.2992001</v>
      </c>
      <c r="E15" s="31">
        <f>+(6873*37.5%)*287538</f>
        <v>741093252.75</v>
      </c>
      <c r="F15" s="31"/>
      <c r="G15" s="31">
        <f t="shared" si="0"/>
        <v>8943633516.0492001</v>
      </c>
      <c r="H15" s="30"/>
      <c r="I15" s="32"/>
      <c r="L15" s="30"/>
    </row>
    <row r="16" spans="1:12" ht="15.75" x14ac:dyDescent="0.3">
      <c r="A16" s="24"/>
      <c r="B16" s="25"/>
      <c r="C16" s="25"/>
      <c r="D16" s="31"/>
      <c r="E16" s="31"/>
      <c r="F16" s="31"/>
      <c r="G16" s="31">
        <f t="shared" si="0"/>
        <v>0</v>
      </c>
      <c r="I16" s="33"/>
      <c r="L16" s="30"/>
    </row>
    <row r="17" spans="1:10" ht="30.75" x14ac:dyDescent="0.3">
      <c r="A17" s="34" t="s">
        <v>17</v>
      </c>
      <c r="B17" s="35">
        <f>+B18+B19</f>
        <v>132649368</v>
      </c>
      <c r="C17" s="35">
        <f>+C18+C19</f>
        <v>132649368</v>
      </c>
      <c r="D17" s="36">
        <f>132649368+127774921</f>
        <v>260424289</v>
      </c>
      <c r="E17" s="36">
        <f>+E18+E19</f>
        <v>0</v>
      </c>
      <c r="F17" s="36">
        <f>+F18+F19</f>
        <v>0</v>
      </c>
      <c r="G17" s="36">
        <f t="shared" si="0"/>
        <v>260424289</v>
      </c>
      <c r="I17" s="30"/>
    </row>
    <row r="18" spans="1:10" ht="15.75" x14ac:dyDescent="0.3">
      <c r="A18" s="24" t="s">
        <v>15</v>
      </c>
      <c r="B18" s="37">
        <v>82905855</v>
      </c>
      <c r="C18" s="37">
        <v>82905855</v>
      </c>
      <c r="D18" s="31">
        <f>+D17*62.5%</f>
        <v>162765180.625</v>
      </c>
      <c r="E18" s="31"/>
      <c r="F18" s="31"/>
      <c r="G18" s="31">
        <f t="shared" si="0"/>
        <v>162765180.625</v>
      </c>
      <c r="I18" s="30"/>
    </row>
    <row r="19" spans="1:10" ht="30" x14ac:dyDescent="0.3">
      <c r="A19" s="24" t="s">
        <v>16</v>
      </c>
      <c r="B19" s="37">
        <v>49743513</v>
      </c>
      <c r="C19" s="37">
        <v>49743513</v>
      </c>
      <c r="D19" s="31">
        <f>+D17*37.5%</f>
        <v>97659108.375</v>
      </c>
      <c r="E19" s="31"/>
      <c r="F19" s="31"/>
      <c r="G19" s="31">
        <f t="shared" si="0"/>
        <v>97659108.375</v>
      </c>
      <c r="I19" s="30"/>
    </row>
    <row r="20" spans="1:10" ht="15.75" x14ac:dyDescent="0.3">
      <c r="A20" s="24"/>
      <c r="B20" s="37"/>
      <c r="C20" s="37"/>
      <c r="D20" s="31"/>
      <c r="E20" s="31"/>
      <c r="F20" s="31"/>
      <c r="G20" s="31">
        <f t="shared" si="0"/>
        <v>0</v>
      </c>
      <c r="I20" s="38"/>
      <c r="J20" s="30"/>
    </row>
    <row r="21" spans="1:10" ht="30.75" x14ac:dyDescent="0.3">
      <c r="A21" s="27" t="s">
        <v>18</v>
      </c>
      <c r="B21" s="39">
        <f>+B22+B23</f>
        <v>9164732351.2253532</v>
      </c>
      <c r="C21" s="39">
        <f>+C22+C23</f>
        <v>10035960558.225353</v>
      </c>
      <c r="D21" s="40">
        <f>+D22+D23</f>
        <v>9289837853.4368496</v>
      </c>
      <c r="E21" s="41">
        <f>+E22+E23</f>
        <v>781096385</v>
      </c>
      <c r="F21" s="41">
        <f>+F22+F23</f>
        <v>0</v>
      </c>
      <c r="G21" s="41">
        <f t="shared" si="0"/>
        <v>10070934238.43685</v>
      </c>
      <c r="I21" s="42"/>
    </row>
    <row r="22" spans="1:10" ht="15.75" x14ac:dyDescent="0.3">
      <c r="A22" s="24" t="s">
        <v>15</v>
      </c>
      <c r="B22" s="25">
        <v>2085276214.1755028</v>
      </c>
      <c r="C22" s="43">
        <v>2192341418.1755028</v>
      </c>
      <c r="D22" s="44">
        <f>+'[1]Superavit 2014'!I14</f>
        <v>1233152995.9644394</v>
      </c>
      <c r="E22" s="44">
        <v>259083921</v>
      </c>
      <c r="F22" s="44"/>
      <c r="G22" s="44">
        <f t="shared" si="0"/>
        <v>1492236916.9644394</v>
      </c>
      <c r="I22" s="45"/>
    </row>
    <row r="23" spans="1:10" ht="30" x14ac:dyDescent="0.3">
      <c r="A23" s="24" t="s">
        <v>16</v>
      </c>
      <c r="B23" s="25">
        <v>7079456137.0498514</v>
      </c>
      <c r="C23" s="26">
        <v>7843619140.0498514</v>
      </c>
      <c r="D23" s="31">
        <f>+'[1]Superavit 2014'!I19</f>
        <v>8056684857.4724102</v>
      </c>
      <c r="E23" s="31">
        <v>522012464</v>
      </c>
      <c r="F23" s="31"/>
      <c r="G23" s="31">
        <f t="shared" si="0"/>
        <v>8578697321.4724102</v>
      </c>
      <c r="I23" s="46"/>
    </row>
    <row r="24" spans="1:10" ht="15.75" x14ac:dyDescent="0.3">
      <c r="A24" s="24"/>
      <c r="B24" s="25"/>
      <c r="C24" s="26"/>
      <c r="D24" s="31"/>
      <c r="E24" s="31"/>
      <c r="F24" s="31"/>
      <c r="G24" s="31">
        <f t="shared" si="0"/>
        <v>0</v>
      </c>
      <c r="I24" s="46"/>
    </row>
    <row r="25" spans="1:10" ht="30.75" x14ac:dyDescent="0.3">
      <c r="A25" s="34" t="s">
        <v>19</v>
      </c>
      <c r="B25" s="35">
        <f>+B27+B31</f>
        <v>2686341951.5108924</v>
      </c>
      <c r="C25" s="35">
        <f>+C27+C31</f>
        <v>2561803423.5108924</v>
      </c>
      <c r="D25" s="47">
        <f>+D27+D31</f>
        <v>2238514278.8498416</v>
      </c>
      <c r="E25" s="36">
        <f>+E27+E31</f>
        <v>4821156850</v>
      </c>
      <c r="F25" s="36">
        <f>+F27+F31</f>
        <v>-1233061000</v>
      </c>
      <c r="G25" s="36">
        <f t="shared" si="0"/>
        <v>5826610128.8498421</v>
      </c>
      <c r="I25" s="42"/>
    </row>
    <row r="26" spans="1:10" ht="15.75" x14ac:dyDescent="0.3">
      <c r="A26" s="24"/>
      <c r="B26" s="25"/>
      <c r="C26" s="26"/>
      <c r="D26" s="31"/>
      <c r="E26" s="31"/>
      <c r="F26" s="31"/>
      <c r="G26" s="31">
        <f t="shared" si="0"/>
        <v>0</v>
      </c>
      <c r="I26" s="30"/>
    </row>
    <row r="27" spans="1:10" ht="15.75" x14ac:dyDescent="0.3">
      <c r="A27" s="34" t="s">
        <v>20</v>
      </c>
      <c r="B27" s="35">
        <f>+B28+B29</f>
        <v>283981020.45946342</v>
      </c>
      <c r="C27" s="35">
        <f>+C28+C29</f>
        <v>283981020.45946342</v>
      </c>
      <c r="D27" s="47">
        <f>+D28+D29</f>
        <v>342481788.34296542</v>
      </c>
      <c r="E27" s="36">
        <f>+E28+E29</f>
        <v>0</v>
      </c>
      <c r="F27" s="36">
        <f>+F28+F29</f>
        <v>0</v>
      </c>
      <c r="G27" s="36">
        <f t="shared" si="0"/>
        <v>342481788.34296542</v>
      </c>
    </row>
    <row r="28" spans="1:10" ht="15.75" x14ac:dyDescent="0.3">
      <c r="A28" s="24" t="s">
        <v>21</v>
      </c>
      <c r="B28" s="25">
        <v>117384048.41981643</v>
      </c>
      <c r="C28" s="31">
        <v>117384048.41981643</v>
      </c>
      <c r="D28" s="37">
        <v>81810898.84150362</v>
      </c>
      <c r="E28" s="31"/>
      <c r="F28" s="31"/>
      <c r="G28" s="31">
        <f t="shared" si="0"/>
        <v>81810898.84150362</v>
      </c>
      <c r="I28" s="30"/>
    </row>
    <row r="29" spans="1:10" ht="15.75" x14ac:dyDescent="0.3">
      <c r="A29" s="24" t="s">
        <v>22</v>
      </c>
      <c r="B29" s="25">
        <v>166596972.03964698</v>
      </c>
      <c r="C29" s="31">
        <v>166596972.03964698</v>
      </c>
      <c r="D29" s="37">
        <v>260670889.5014618</v>
      </c>
      <c r="E29" s="31"/>
      <c r="F29" s="31"/>
      <c r="G29" s="31">
        <f t="shared" si="0"/>
        <v>260670889.5014618</v>
      </c>
      <c r="I29" s="30"/>
    </row>
    <row r="30" spans="1:10" ht="15.75" x14ac:dyDescent="0.3">
      <c r="A30" s="24"/>
      <c r="B30" s="25"/>
      <c r="C30" s="26"/>
      <c r="D30" s="31"/>
      <c r="E30" s="31"/>
      <c r="F30" s="31"/>
      <c r="G30" s="31">
        <f t="shared" si="0"/>
        <v>0</v>
      </c>
    </row>
    <row r="31" spans="1:10" ht="15.75" x14ac:dyDescent="0.3">
      <c r="A31" s="34" t="s">
        <v>23</v>
      </c>
      <c r="B31" s="35">
        <f>SUM(B32:B36)</f>
        <v>2402360931.0514288</v>
      </c>
      <c r="C31" s="35">
        <f>SUM(C32:C36)</f>
        <v>2277822403.0514288</v>
      </c>
      <c r="D31" s="47">
        <f>SUM(D32:D36)</f>
        <v>1896032490.5068762</v>
      </c>
      <c r="E31" s="36">
        <f>SUM(E32:E36)</f>
        <v>4821156850</v>
      </c>
      <c r="F31" s="36">
        <f>SUM(F32:F36)</f>
        <v>-1233061000</v>
      </c>
      <c r="G31" s="36">
        <f t="shared" si="0"/>
        <v>5484128340.506876</v>
      </c>
    </row>
    <row r="32" spans="1:10" ht="15.75" x14ac:dyDescent="0.3">
      <c r="A32" s="24" t="s">
        <v>24</v>
      </c>
      <c r="B32" s="25">
        <v>1432685040</v>
      </c>
      <c r="C32" s="31">
        <v>1432685040</v>
      </c>
      <c r="D32" s="37">
        <v>1245031219.9164</v>
      </c>
      <c r="E32" s="31"/>
      <c r="F32" s="31"/>
      <c r="G32" s="31">
        <f t="shared" si="0"/>
        <v>1245031219.9164</v>
      </c>
    </row>
    <row r="33" spans="1:7" ht="15.75" x14ac:dyDescent="0.3">
      <c r="A33" s="48" t="s">
        <v>25</v>
      </c>
      <c r="B33" s="25">
        <v>14266640.571428571</v>
      </c>
      <c r="C33" s="49">
        <v>14266640.571428571</v>
      </c>
      <c r="D33" s="50">
        <v>21962130.666666668</v>
      </c>
      <c r="E33" s="49"/>
      <c r="F33" s="49"/>
      <c r="G33" s="49">
        <f t="shared" si="0"/>
        <v>21962130.666666668</v>
      </c>
    </row>
    <row r="34" spans="1:7" ht="15.75" x14ac:dyDescent="0.3">
      <c r="A34" s="48" t="s">
        <v>26</v>
      </c>
      <c r="B34" s="25">
        <v>5304017.4800000004</v>
      </c>
      <c r="C34" s="49">
        <v>5304017.4800000004</v>
      </c>
      <c r="D34" s="50">
        <v>4663591.9238095237</v>
      </c>
      <c r="E34" s="49"/>
      <c r="F34" s="49"/>
      <c r="G34" s="49">
        <f t="shared" si="0"/>
        <v>4663591.9238095237</v>
      </c>
    </row>
    <row r="35" spans="1:7" ht="15.75" x14ac:dyDescent="0.3">
      <c r="A35" s="48" t="s">
        <v>27</v>
      </c>
      <c r="B35" s="25">
        <v>109017973</v>
      </c>
      <c r="C35" s="51">
        <v>109017973</v>
      </c>
      <c r="D35" s="50">
        <v>47517973</v>
      </c>
      <c r="E35" s="49"/>
      <c r="F35" s="49"/>
      <c r="G35" s="49">
        <f t="shared" si="0"/>
        <v>47517973</v>
      </c>
    </row>
    <row r="36" spans="1:7" ht="15.75" x14ac:dyDescent="0.3">
      <c r="A36" s="48" t="s">
        <v>28</v>
      </c>
      <c r="B36" s="25">
        <v>841087260</v>
      </c>
      <c r="C36" s="49">
        <v>716548732</v>
      </c>
      <c r="D36" s="50">
        <v>576857575</v>
      </c>
      <c r="E36" s="49">
        <f>71156850+1250000000+3500000000</f>
        <v>4821156850</v>
      </c>
      <c r="F36" s="49">
        <f>16939000-1250000000</f>
        <v>-1233061000</v>
      </c>
      <c r="G36" s="49">
        <f t="shared" si="0"/>
        <v>4164953425</v>
      </c>
    </row>
    <row r="37" spans="1:7" ht="16.5" thickBot="1" x14ac:dyDescent="0.35">
      <c r="A37" s="48"/>
      <c r="B37" s="52"/>
      <c r="C37" s="51"/>
      <c r="D37" s="51"/>
      <c r="E37" s="51"/>
      <c r="F37" s="51"/>
      <c r="G37" s="51">
        <f t="shared" si="0"/>
        <v>0</v>
      </c>
    </row>
    <row r="38" spans="1:7" ht="16.5" thickBot="1" x14ac:dyDescent="0.35">
      <c r="A38" s="53" t="s">
        <v>29</v>
      </c>
      <c r="B38" s="54">
        <f>+B25+B11</f>
        <v>31709045469.136246</v>
      </c>
      <c r="C38" s="54">
        <f>+C25+C11</f>
        <v>32455735148.136246</v>
      </c>
      <c r="D38" s="54">
        <f>+D25+D11</f>
        <v>33662217123.417896</v>
      </c>
      <c r="E38" s="54">
        <f>+E25+E11</f>
        <v>7578501909</v>
      </c>
      <c r="F38" s="54">
        <f>+F25+F11</f>
        <v>-1233061000</v>
      </c>
      <c r="G38" s="54">
        <f t="shared" si="0"/>
        <v>40007658032.417892</v>
      </c>
    </row>
    <row r="39" spans="1:7" x14ac:dyDescent="0.3">
      <c r="A39" s="55"/>
      <c r="B39" s="3"/>
      <c r="C39" s="3"/>
    </row>
    <row r="40" spans="1:7" x14ac:dyDescent="0.3">
      <c r="A40" s="55"/>
      <c r="B40" s="3"/>
      <c r="C40" s="3"/>
    </row>
    <row r="41" spans="1:7" x14ac:dyDescent="0.3">
      <c r="A41" s="55"/>
      <c r="B41" s="3"/>
      <c r="C41" s="3"/>
    </row>
    <row r="42" spans="1:7" x14ac:dyDescent="0.3">
      <c r="A42" s="55"/>
      <c r="B42" s="3"/>
      <c r="C42" s="3"/>
    </row>
    <row r="43" spans="1:7" x14ac:dyDescent="0.3">
      <c r="A43" s="55"/>
      <c r="B43" s="3"/>
      <c r="C43" s="3"/>
    </row>
    <row r="44" spans="1:7" x14ac:dyDescent="0.3">
      <c r="A44" s="55"/>
      <c r="B44" s="3"/>
      <c r="C44" s="3"/>
    </row>
    <row r="45" spans="1:7" x14ac:dyDescent="0.3">
      <c r="A45" s="55"/>
      <c r="B45" s="3"/>
      <c r="C45" s="3"/>
    </row>
    <row r="46" spans="1:7" x14ac:dyDescent="0.3">
      <c r="A46" s="55"/>
      <c r="B46" s="3"/>
      <c r="C46" s="3"/>
    </row>
    <row r="47" spans="1:7" x14ac:dyDescent="0.3">
      <c r="A47" s="55"/>
      <c r="B47" s="3"/>
      <c r="C47" s="3"/>
    </row>
    <row r="48" spans="1:7" x14ac:dyDescent="0.3">
      <c r="A48" s="55"/>
      <c r="B48" s="3"/>
      <c r="C48" s="3"/>
    </row>
    <row r="49" spans="1:3" x14ac:dyDescent="0.3">
      <c r="A49" s="55"/>
      <c r="B49" s="3"/>
      <c r="C49" s="3"/>
    </row>
    <row r="50" spans="1:3" x14ac:dyDescent="0.3">
      <c r="A50" s="55"/>
      <c r="B50" s="3"/>
      <c r="C50" s="3"/>
    </row>
    <row r="51" spans="1:3" x14ac:dyDescent="0.3">
      <c r="A51" s="55"/>
      <c r="B51" s="3"/>
      <c r="C51" s="3"/>
    </row>
    <row r="52" spans="1:3" x14ac:dyDescent="0.3">
      <c r="A52" s="55"/>
      <c r="B52" s="3"/>
      <c r="C52" s="3"/>
    </row>
    <row r="53" spans="1:3" x14ac:dyDescent="0.3">
      <c r="A53" s="55"/>
      <c r="B53" s="3"/>
      <c r="C53" s="3"/>
    </row>
    <row r="54" spans="1:3" x14ac:dyDescent="0.3">
      <c r="A54" s="55"/>
      <c r="B54" s="3"/>
      <c r="C54" s="3"/>
    </row>
    <row r="55" spans="1:3" x14ac:dyDescent="0.3">
      <c r="A55" s="55"/>
      <c r="B55" s="3"/>
      <c r="C55" s="3"/>
    </row>
    <row r="56" spans="1:3" x14ac:dyDescent="0.3">
      <c r="A56" s="55"/>
      <c r="B56" s="3"/>
      <c r="C56" s="3"/>
    </row>
    <row r="57" spans="1:3" x14ac:dyDescent="0.3">
      <c r="A57" s="55"/>
      <c r="B57" s="3"/>
      <c r="C57" s="3"/>
    </row>
    <row r="58" spans="1:3" x14ac:dyDescent="0.3">
      <c r="A58" s="55"/>
      <c r="B58" s="3"/>
      <c r="C58" s="3"/>
    </row>
    <row r="59" spans="1:3" x14ac:dyDescent="0.3">
      <c r="A59" s="55"/>
      <c r="B59" s="3"/>
      <c r="C59" s="3"/>
    </row>
    <row r="60" spans="1:3" x14ac:dyDescent="0.3">
      <c r="A60" s="55"/>
      <c r="B60" s="3"/>
      <c r="C60" s="3"/>
    </row>
    <row r="61" spans="1:3" x14ac:dyDescent="0.3">
      <c r="A61" s="55"/>
      <c r="B61" s="3"/>
      <c r="C61" s="3"/>
    </row>
    <row r="62" spans="1:3" x14ac:dyDescent="0.3">
      <c r="A62" s="55"/>
      <c r="B62" s="3"/>
      <c r="C62" s="3"/>
    </row>
    <row r="63" spans="1:3" x14ac:dyDescent="0.3">
      <c r="A63" s="55"/>
      <c r="B63" s="3"/>
      <c r="C63" s="3"/>
    </row>
    <row r="64" spans="1:3" x14ac:dyDescent="0.3">
      <c r="A64" s="55"/>
      <c r="B64" s="3"/>
      <c r="C64" s="3"/>
    </row>
    <row r="65" spans="1:3" x14ac:dyDescent="0.3">
      <c r="A65" s="55"/>
      <c r="B65" s="3"/>
      <c r="C65" s="3"/>
    </row>
    <row r="66" spans="1:3" x14ac:dyDescent="0.3">
      <c r="A66" s="55"/>
      <c r="B66" s="3"/>
      <c r="C66" s="3"/>
    </row>
    <row r="67" spans="1:3" x14ac:dyDescent="0.3">
      <c r="A67" s="55"/>
      <c r="B67" s="3"/>
      <c r="C67" s="3"/>
    </row>
    <row r="68" spans="1:3" x14ac:dyDescent="0.3">
      <c r="A68" s="55"/>
      <c r="B68" s="3"/>
      <c r="C68" s="3"/>
    </row>
    <row r="69" spans="1:3" x14ac:dyDescent="0.3">
      <c r="A69" s="55"/>
      <c r="B69" s="3"/>
      <c r="C69" s="3"/>
    </row>
    <row r="70" spans="1:3" x14ac:dyDescent="0.3">
      <c r="A70" s="55"/>
      <c r="B70" s="3"/>
      <c r="C70" s="3"/>
    </row>
    <row r="71" spans="1:3" x14ac:dyDescent="0.3">
      <c r="A71" s="55"/>
      <c r="B71" s="3"/>
      <c r="C71" s="3"/>
    </row>
    <row r="72" spans="1:3" x14ac:dyDescent="0.3">
      <c r="B72" s="3"/>
      <c r="C72" s="3"/>
    </row>
    <row r="73" spans="1:3" x14ac:dyDescent="0.3">
      <c r="B73" s="3"/>
      <c r="C73" s="3"/>
    </row>
    <row r="74" spans="1:3" x14ac:dyDescent="0.3">
      <c r="B74" s="3"/>
      <c r="C74" s="3"/>
    </row>
    <row r="75" spans="1:3" x14ac:dyDescent="0.3">
      <c r="B75" s="3"/>
      <c r="C75" s="3"/>
    </row>
    <row r="76" spans="1:3" x14ac:dyDescent="0.3">
      <c r="B76" s="3"/>
      <c r="C76" s="3"/>
    </row>
    <row r="77" spans="1:3" x14ac:dyDescent="0.3">
      <c r="B77" s="3"/>
      <c r="C77" s="3"/>
    </row>
    <row r="78" spans="1:3" x14ac:dyDescent="0.3">
      <c r="B78" s="3"/>
      <c r="C78" s="3"/>
    </row>
    <row r="79" spans="1:3" x14ac:dyDescent="0.3">
      <c r="B79" s="3"/>
      <c r="C79" s="3"/>
    </row>
    <row r="80" spans="1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</sheetData>
  <mergeCells count="7">
    <mergeCell ref="A2:G2"/>
    <mergeCell ref="A3:G3"/>
    <mergeCell ref="A4:G4"/>
    <mergeCell ref="A6:G6"/>
    <mergeCell ref="A8:A10"/>
    <mergeCell ref="E8:E10"/>
    <mergeCell ref="F8:F10"/>
  </mergeCells>
  <printOptions horizontalCentered="1"/>
  <pageMargins left="0.39370078740157483" right="0.39370078740157483" top="0.59055118110236227" bottom="0.59055118110236227" header="0.51181102362204722" footer="0.51181102362204722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'Anexo 1 Minagricultura'!VTAS2005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2019-10-16T16:24:43Z</dcterms:created>
  <dcterms:modified xsi:type="dcterms:W3CDTF">2019-10-16T16:25:22Z</dcterms:modified>
</cp:coreProperties>
</file>