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ño 2019\LEY 1712\PRESUPUESTO GENERAL\2017\Ingreso\"/>
    </mc:Choice>
  </mc:AlternateContent>
  <bookViews>
    <workbookView xWindow="0" yWindow="0" windowWidth="24000" windowHeight="9435"/>
  </bookViews>
  <sheets>
    <sheet name="Anexo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hidden="1">#REF!</definedName>
    <definedName name="ANEXO" hidden="1">'[2]Inversión total en programas'!$A$50:$IV$50,'[2]Inversión total en programas'!$A$60:$IV$63</definedName>
    <definedName name="_xlnm.Print_Area" localSheetId="0">'Anexo 1'!$A$1:$E$71</definedName>
    <definedName name="_xlnm.Print_Area">#REF!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'[4]Anexo 1 Minagricultura'!#REF!</definedName>
    <definedName name="CABEZAS_PROYEC">'Anexo 1'!$C$45</definedName>
    <definedName name="CUOTAPPC2005">'Anexo 1'!#REF!</definedName>
    <definedName name="CUOTAPPC2013">'Anexo 1'!#REF!</definedName>
    <definedName name="CUOTAPPC203">'Anexo 1'!#REF!</definedName>
    <definedName name="DIAG_PPC">#REF!</definedName>
    <definedName name="DISTRIBUIDOR">#REF!</definedName>
    <definedName name="Dólar">#REF!</definedName>
    <definedName name="eeeee">'[1]Ejecución ingresos 2016'!#REF!</definedName>
    <definedName name="EPPC">'Anexo 1'!$C$53</definedName>
    <definedName name="Euro">#REF!</definedName>
    <definedName name="FDGFDG">#REF!</definedName>
    <definedName name="FECHA_DE_RECIBIDO">[5]BASE!$E$3:$E$177</definedName>
    <definedName name="FOMENTO">'Anexo 1'!$C$52</definedName>
    <definedName name="FOMENTOS">'[8]Anexo 1 Minagricultura'!$C$51</definedName>
    <definedName name="GTOSEPPC">#REF!</definedName>
    <definedName name="HONORAUDI_JURIDIC">#REF!</definedName>
    <definedName name="HONTOTAL">#REF!</definedName>
    <definedName name="Incremento">#REF!</definedName>
    <definedName name="Inflación">#REF!</definedName>
    <definedName name="JORTIZ">#REF!</definedName>
    <definedName name="LABORATORIOS">#REF!</definedName>
    <definedName name="NOMBDISTRI">#REF!</definedName>
    <definedName name="Pasajes">#REF!</definedName>
    <definedName name="ppc">'Anexo 1'!$D$15</definedName>
    <definedName name="RESERV_FUTU">#REF!</definedName>
    <definedName name="saldo">'[1]Ejecución ingresos 2016'!#REF!</definedName>
    <definedName name="saldos">'[1]Ejecución ingresos 2016'!#REF!</definedName>
    <definedName name="SUPERA2004">'Anexo 1'!#REF!</definedName>
    <definedName name="SUPERA2005">'Anexo 1'!#REF!</definedName>
    <definedName name="SUPERA2010">'[10]Anexo 1 Minagricultura'!$C$21</definedName>
    <definedName name="SUPERA2012">'Anexo 1'!#REF!</definedName>
    <definedName name="SUPERAVIT">#REF!</definedName>
    <definedName name="SUPERAVIT2005_FNP">#REF!</definedName>
    <definedName name="SUPERAVITPPC_2005">#REF!</definedName>
    <definedName name="_xlnm.Print_Titles" localSheetId="0">'Anexo 1'!$1:$5</definedName>
    <definedName name="_xlnm.Print_Titles">#REF!</definedName>
    <definedName name="VTAS2005">'Anexo 1'!$D$32</definedName>
    <definedName name="xx">[11]Ingresos!$C$19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localSheetId="0" hidden="1">'Anexo 1'!$A$1:$D$38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hidden="1">#REF!,#REF!</definedName>
    <definedName name="ZFRONTERA">'[13]Ingresos 2014'!#REF!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1" l="1"/>
  <c r="C70" i="1"/>
  <c r="C69" i="1"/>
  <c r="C68" i="1"/>
  <c r="C67" i="1"/>
  <c r="C65" i="1"/>
  <c r="D29" i="1" s="1"/>
  <c r="E29" i="1" s="1"/>
  <c r="C64" i="1"/>
  <c r="D28" i="1" s="1"/>
  <c r="C63" i="1"/>
  <c r="C62" i="1" s="1"/>
  <c r="C59" i="1"/>
  <c r="C58" i="1"/>
  <c r="C57" i="1"/>
  <c r="C56" i="1"/>
  <c r="C60" i="1" s="1"/>
  <c r="D32" i="1" s="1"/>
  <c r="C53" i="1"/>
  <c r="D15" i="1" s="1"/>
  <c r="C50" i="1"/>
  <c r="C52" i="1" s="1"/>
  <c r="D14" i="1" s="1"/>
  <c r="C49" i="1"/>
  <c r="C45" i="1"/>
  <c r="D36" i="1"/>
  <c r="E36" i="1" s="1"/>
  <c r="D35" i="1"/>
  <c r="E35" i="1" s="1"/>
  <c r="D34" i="1"/>
  <c r="E34" i="1" s="1"/>
  <c r="D33" i="1"/>
  <c r="E33" i="1" s="1"/>
  <c r="C31" i="1"/>
  <c r="B31" i="1"/>
  <c r="C27" i="1"/>
  <c r="C25" i="1" s="1"/>
  <c r="C38" i="1" s="1"/>
  <c r="B27" i="1"/>
  <c r="B25" i="1" s="1"/>
  <c r="B38" i="1" s="1"/>
  <c r="D23" i="1"/>
  <c r="E23" i="1" s="1"/>
  <c r="D22" i="1"/>
  <c r="D21" i="1" s="1"/>
  <c r="E21" i="1" s="1"/>
  <c r="C21" i="1"/>
  <c r="B21" i="1"/>
  <c r="E19" i="1"/>
  <c r="E18" i="1"/>
  <c r="D17" i="1"/>
  <c r="E17" i="1" s="1"/>
  <c r="C17" i="1"/>
  <c r="B17" i="1"/>
  <c r="C13" i="1"/>
  <c r="B13" i="1"/>
  <c r="C11" i="1"/>
  <c r="B11" i="1"/>
  <c r="E28" i="1" l="1"/>
  <c r="D27" i="1"/>
  <c r="E15" i="1"/>
  <c r="E42" i="1"/>
  <c r="D13" i="1"/>
  <c r="E14" i="1"/>
  <c r="E41" i="1"/>
  <c r="E32" i="1"/>
  <c r="D31" i="1"/>
  <c r="E31" i="1" s="1"/>
  <c r="C54" i="1"/>
  <c r="E22" i="1"/>
  <c r="D25" i="1" l="1"/>
  <c r="E27" i="1"/>
  <c r="E13" i="1"/>
  <c r="D11" i="1"/>
  <c r="E11" i="1" s="1"/>
  <c r="E25" i="1" l="1"/>
  <c r="D38" i="1"/>
  <c r="E38" i="1" s="1"/>
</calcChain>
</file>

<file path=xl/comments1.xml><?xml version="1.0" encoding="utf-8"?>
<comments xmlns="http://schemas.openxmlformats.org/spreadsheetml/2006/main">
  <authors>
    <author>Oscar Rubio</author>
  </authors>
  <commentList>
    <comment ref="C10" authorId="0" shapeId="0">
      <text>
        <r>
          <rPr>
            <sz val="9"/>
            <color indexed="81"/>
            <rFont val="Tahoma"/>
            <family val="2"/>
          </rPr>
          <t>Presupuesto modificado hasta el acuerdo No 12/16</t>
        </r>
      </text>
    </comment>
    <comment ref="B17" authorId="0" shapeId="0">
      <text>
        <r>
          <rPr>
            <b/>
            <sz val="8"/>
            <color indexed="81"/>
            <rFont val="Tahoma"/>
            <family val="2"/>
          </rPr>
          <t>el valor estimado corresponde a $ 132.649.368 que corresponde al vr del saldo del beneficio de diciembre y $127.774.921 al estimado de cartera por cobrar año 2014</t>
        </r>
      </text>
    </comment>
    <comment ref="D17" authorId="0" shapeId="0">
      <text>
        <r>
          <rPr>
            <sz val="8"/>
            <color indexed="81"/>
            <rFont val="Tahoma"/>
            <family val="2"/>
          </rPr>
          <t>Teniendo en cuenta el comportamiento de pago los ultimos meses se estima: 1). Cartera correspondiente a Amaga-Paso Real-Frigotímana-Fondo Ganadero del Tolima-TM Jerico-TM Gigante  $300.000.000.</t>
        </r>
        <r>
          <rPr>
            <b/>
            <sz val="8"/>
            <color indexed="81"/>
            <rFont val="Tahoma"/>
            <family val="2"/>
          </rPr>
          <t xml:space="preserve">
 </t>
        </r>
      </text>
    </comment>
    <comment ref="D28" authorId="0" shapeId="0">
      <text>
        <r>
          <rPr>
            <sz val="9"/>
            <color indexed="81"/>
            <rFont val="Tahoma"/>
            <family val="2"/>
          </rPr>
          <t>Rendimientos CDT tasa(8.2%), fiducia(6.58%) y ctas de ahorro</t>
        </r>
      </text>
    </comment>
    <comment ref="D29" authorId="0" shapeId="0">
      <text>
        <r>
          <rPr>
            <sz val="9"/>
            <color indexed="81"/>
            <rFont val="Tahoma"/>
            <family val="2"/>
          </rPr>
          <t>Intereses fiducia fondo de emergencia (6.58%) y ctas de ahorro</t>
        </r>
      </text>
    </comment>
    <comment ref="D32" authorId="0" shapeId="0">
      <text>
        <r>
          <rPr>
            <sz val="9"/>
            <color indexed="81"/>
            <rFont val="Tahoma"/>
            <family val="2"/>
          </rPr>
          <t>No se tiene contemplado recurso por venta de biológico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</rPr>
          <t>Oscar Rubio:</t>
        </r>
        <r>
          <rPr>
            <sz val="9"/>
            <color indexed="81"/>
            <rFont val="Tahoma"/>
            <family val="2"/>
          </rPr>
          <t xml:space="preserve">
Aprovechamiento, intereses mora distribuidores y comites,ajuste diferencia en cambio importaciones</t>
        </r>
      </text>
    </comment>
    <comment ref="A35" authorId="0" shapeId="0">
      <text>
        <r>
          <rPr>
            <b/>
            <sz val="9"/>
            <color indexed="81"/>
            <rFont val="Tahoma"/>
            <family val="2"/>
          </rPr>
          <t>Oscar Rubio:</t>
        </r>
        <r>
          <rPr>
            <sz val="9"/>
            <color indexed="81"/>
            <rFont val="Tahoma"/>
            <family val="2"/>
          </rPr>
          <t xml:space="preserve">
Intereses recaudadores,Publicaciones,tarifas centro de serv.financieros,feria carne de cerdo</t>
        </r>
      </text>
    </comment>
    <comment ref="D35" authorId="0" shapeId="0">
      <text>
        <r>
          <rPr>
            <sz val="9"/>
            <color indexed="81"/>
            <rFont val="Tahoma"/>
            <family val="2"/>
          </rPr>
          <t>Para la vigencia 2017, no se realizara seminario internacional</t>
        </r>
      </text>
    </comment>
    <comment ref="D36" authorId="0" shapeId="0">
      <text>
        <r>
          <rPr>
            <sz val="9"/>
            <color indexed="81"/>
            <rFont val="Tahoma"/>
            <family val="2"/>
          </rPr>
          <t>Se tiene proyectado ingreso por diagnostico, y convenio con Alcaldias y Gobernaciónes, Agroexpo</t>
        </r>
      </text>
    </comment>
    <comment ref="C43" authorId="0" shapeId="0">
      <text>
        <r>
          <rPr>
            <sz val="8"/>
            <color indexed="81"/>
            <rFont val="Tahoma"/>
            <family val="2"/>
          </rPr>
          <t>Cifras económicas contempladas con corte hasta el mes de agosto</t>
        </r>
      </text>
    </comment>
    <comment ref="C44" authorId="0" shapeId="0">
      <text>
        <r>
          <rPr>
            <sz val="9"/>
            <color indexed="81"/>
            <rFont val="Tahoma"/>
            <family val="2"/>
          </rPr>
          <t>se contempla el escenario de crecimiento (minimo)</t>
        </r>
      </text>
    </comment>
  </commentList>
</comments>
</file>

<file path=xl/sharedStrings.xml><?xml version="1.0" encoding="utf-8"?>
<sst xmlns="http://schemas.openxmlformats.org/spreadsheetml/2006/main" count="66" uniqueCount="49">
  <si>
    <t>MINISTERIO DE AGRICULTURA Y DESARROLLO RURAL</t>
  </si>
  <si>
    <t>DIRECCIÓN DE PLANEACIÓN Y SEGUIMIENTO PRESUPUESTAL</t>
  </si>
  <si>
    <t>PRESUPUESTO DE INGRESOS VIGENCIA  2.017</t>
  </si>
  <si>
    <t>ANEXO 1</t>
  </si>
  <si>
    <t>CUENTAS</t>
  </si>
  <si>
    <t>PRESUPUESTO</t>
  </si>
  <si>
    <t>INICIAL</t>
  </si>
  <si>
    <t>MODIFICADO</t>
  </si>
  <si>
    <t>% VARIACIÓN</t>
  </si>
  <si>
    <t>AÑO 2016</t>
  </si>
  <si>
    <t>AÑO 2017</t>
  </si>
  <si>
    <t>INGRESOS OPERACIONALES</t>
  </si>
  <si>
    <t xml:space="preserve">CUOTA DE FOMENTO PORCÍCOLA </t>
  </si>
  <si>
    <t>Cuota de Fomento</t>
  </si>
  <si>
    <t>Cuota de Erradicación Peste Porcina Clásica</t>
  </si>
  <si>
    <t>CUOTA VIGENCIAS ANTERIORES</t>
  </si>
  <si>
    <t>SUPERÁVIT VIGENCIAS ANTERIORES</t>
  </si>
  <si>
    <t>INGRESOS NO OPERACIONALES</t>
  </si>
  <si>
    <t>INGRESOS FINANCIEROS</t>
  </si>
  <si>
    <t>Rendimientos Financieros FNP</t>
  </si>
  <si>
    <t>Rendimientos Financieros PPC</t>
  </si>
  <si>
    <t>OTROS INGRESOS</t>
  </si>
  <si>
    <t>Ventas Programa PPC</t>
  </si>
  <si>
    <t>Financieros FNP</t>
  </si>
  <si>
    <t>Financieros PPC</t>
  </si>
  <si>
    <t>Extraordinarios FNP</t>
  </si>
  <si>
    <t>Programas y proyectos FNP</t>
  </si>
  <si>
    <t>TOTAL INGRESOS</t>
  </si>
  <si>
    <t>VARIABLES DE INGRESOS VIGENCIA 2017</t>
  </si>
  <si>
    <t>INGRESOS TOTALES 2017</t>
  </si>
  <si>
    <t>INGRESOS FNP</t>
  </si>
  <si>
    <t>INGRESOS PPC</t>
  </si>
  <si>
    <t>CABEZAS ESTIMADAS AÑO 2016</t>
  </si>
  <si>
    <t>Incremento presupuestado</t>
  </si>
  <si>
    <t>TOTAL CABEZAS MAS INCREMENTO PARA 2017</t>
  </si>
  <si>
    <t>SALARIO MÍNIMO MENSUAL LEGAL VIGENTE AÑO 2016</t>
  </si>
  <si>
    <t>TOTAL S.M.M.L.V MAS INCREMENTO</t>
  </si>
  <si>
    <t>Salario diario legal vigente estimado año 2017</t>
  </si>
  <si>
    <t>CUOTA FOMENTO PORCICOLA AÑO 2017</t>
  </si>
  <si>
    <t>CUOTA EPPC AÑO 2017</t>
  </si>
  <si>
    <t>TOTAL CUOTA</t>
  </si>
  <si>
    <t>VENTAS PPC</t>
  </si>
  <si>
    <t>TENAZAS</t>
  </si>
  <si>
    <t>BULONES</t>
  </si>
  <si>
    <t>BIOLÓGICO</t>
  </si>
  <si>
    <t>CHAPETAS</t>
  </si>
  <si>
    <t>TOTAL VENTAS PPC</t>
  </si>
  <si>
    <t>RENDIMIENTOS FINANCIEROS</t>
  </si>
  <si>
    <t>OTROS INGRESOS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</si>
</sst>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(* #,##0_);_(* \(#,##0\);_(* &quot;-&quot;??_);_(@_)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_ * #,##0_ ;_ * \-#,##0_ ;_ * &quot;-&quot;??_ ;_ @_ "/>
    <numFmt numFmtId="168" formatCode="0.0%"/>
    <numFmt numFmtId="169" formatCode="_-* #,##0.00000000_-;\-* #,##0.00000000_-;_-* &quot;-&quot;??_-;_-@_-"/>
    <numFmt numFmtId="170" formatCode="_ &quot;$&quot;\ * #,##0_ ;_ &quot;$&quot;\ * \-#,##0_ ;_ &quot;$&quot;\ * &quot;-&quot;??_ ;_ @_ "/>
    <numFmt numFmtId="171" formatCode="_-* #,##0.00_-;\-* #,##0.00_-;_-* &quot;-&quot;??_-;_-@_-"/>
  </numFmts>
  <fonts count="15" x14ac:knownFonts="1">
    <font>
      <sz val="10"/>
      <name val="Arial"/>
    </font>
    <font>
      <sz val="10"/>
      <name val="Arial"/>
    </font>
    <font>
      <sz val="11"/>
      <name val="Arial"/>
      <family val="2"/>
    </font>
    <font>
      <sz val="10"/>
      <name val="Comic Sans MS"/>
      <family val="4"/>
    </font>
    <font>
      <b/>
      <sz val="11"/>
      <name val="Arial"/>
      <family val="2"/>
    </font>
    <font>
      <sz val="10"/>
      <color indexed="10"/>
      <name val="Comic Sans MS"/>
      <family val="4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sz val="11"/>
      <name val="Comic Sans MS"/>
      <family val="4"/>
    </font>
    <font>
      <sz val="11"/>
      <color indexed="9"/>
      <name val="Arial"/>
      <family val="2"/>
      <charset val="186"/>
    </font>
    <font>
      <sz val="10"/>
      <color indexed="9"/>
      <name val="Comic Sans MS"/>
      <family val="4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/>
      <right style="medium">
        <color indexed="64"/>
      </right>
      <top/>
      <bottom style="thin">
        <color indexed="55"/>
      </bottom>
      <diagonal/>
    </border>
    <border>
      <left/>
      <right style="double">
        <color indexed="64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 style="thin">
        <color indexed="64"/>
      </right>
      <top style="thin">
        <color indexed="55"/>
      </top>
      <bottom/>
      <diagonal/>
    </border>
    <border>
      <left/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Fill="1"/>
    <xf numFmtId="164" fontId="2" fillId="0" borderId="0" xfId="4" applyNumberFormat="1" applyFont="1" applyFill="1"/>
    <xf numFmtId="0" fontId="3" fillId="0" borderId="0" xfId="0" applyFont="1"/>
    <xf numFmtId="0" fontId="4" fillId="0" borderId="0" xfId="0" applyFont="1" applyFill="1" applyAlignment="1">
      <alignment horizontal="center"/>
    </xf>
    <xf numFmtId="0" fontId="3" fillId="0" borderId="0" xfId="0" applyFont="1" applyFill="1"/>
    <xf numFmtId="165" fontId="3" fillId="0" borderId="0" xfId="2" applyFont="1"/>
    <xf numFmtId="0" fontId="4" fillId="0" borderId="0" xfId="0" applyFont="1" applyFill="1" applyAlignment="1">
      <alignment horizontal="centerContinuous"/>
    </xf>
    <xf numFmtId="164" fontId="2" fillId="0" borderId="0" xfId="4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166" fontId="3" fillId="2" borderId="9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164" fontId="4" fillId="3" borderId="11" xfId="4" applyNumberFormat="1" applyFont="1" applyFill="1" applyBorder="1" applyAlignment="1">
      <alignment horizontal="center" wrapText="1"/>
    </xf>
    <xf numFmtId="10" fontId="4" fillId="0" borderId="12" xfId="3" applyNumberFormat="1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167" fontId="2" fillId="3" borderId="14" xfId="5" applyNumberFormat="1" applyFont="1" applyFill="1" applyBorder="1" applyAlignment="1">
      <alignment wrapText="1"/>
    </xf>
    <xf numFmtId="167" fontId="2" fillId="3" borderId="15" xfId="5" applyNumberFormat="1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164" fontId="4" fillId="3" borderId="17" xfId="4" applyNumberFormat="1" applyFont="1" applyFill="1" applyBorder="1" applyAlignment="1">
      <alignment wrapText="1"/>
    </xf>
    <xf numFmtId="164" fontId="4" fillId="0" borderId="18" xfId="4" applyNumberFormat="1" applyFont="1" applyFill="1" applyBorder="1" applyAlignment="1">
      <alignment wrapText="1"/>
    </xf>
    <xf numFmtId="167" fontId="3" fillId="0" borderId="0" xfId="0" applyNumberFormat="1" applyFont="1"/>
    <xf numFmtId="167" fontId="2" fillId="0" borderId="15" xfId="5" applyNumberFormat="1" applyFont="1" applyFill="1" applyBorder="1" applyAlignment="1">
      <alignment wrapText="1"/>
    </xf>
    <xf numFmtId="10" fontId="2" fillId="0" borderId="12" xfId="3" applyNumberFormat="1" applyFont="1" applyFill="1" applyBorder="1" applyAlignment="1">
      <alignment wrapText="1"/>
    </xf>
    <xf numFmtId="164" fontId="3" fillId="0" borderId="0" xfId="0" applyNumberFormat="1" applyFont="1"/>
    <xf numFmtId="167" fontId="5" fillId="0" borderId="0" xfId="0" applyNumberFormat="1" applyFont="1"/>
    <xf numFmtId="0" fontId="4" fillId="0" borderId="13" xfId="0" applyFont="1" applyFill="1" applyBorder="1" applyAlignment="1">
      <alignment wrapText="1"/>
    </xf>
    <xf numFmtId="167" fontId="4" fillId="3" borderId="14" xfId="5" applyNumberFormat="1" applyFont="1" applyFill="1" applyBorder="1" applyAlignment="1">
      <alignment wrapText="1"/>
    </xf>
    <xf numFmtId="167" fontId="4" fillId="0" borderId="15" xfId="5" applyNumberFormat="1" applyFont="1" applyFill="1" applyBorder="1" applyAlignment="1">
      <alignment wrapText="1"/>
    </xf>
    <xf numFmtId="167" fontId="2" fillId="0" borderId="14" xfId="5" applyNumberFormat="1" applyFont="1" applyFill="1" applyBorder="1" applyAlignment="1">
      <alignment wrapText="1"/>
    </xf>
    <xf numFmtId="10" fontId="2" fillId="0" borderId="19" xfId="3" applyNumberFormat="1" applyFont="1" applyFill="1" applyBorder="1" applyAlignment="1">
      <alignment wrapText="1"/>
    </xf>
    <xf numFmtId="3" fontId="5" fillId="0" borderId="0" xfId="0" applyNumberFormat="1" applyFont="1"/>
    <xf numFmtId="167" fontId="4" fillId="3" borderId="17" xfId="5" applyNumberFormat="1" applyFont="1" applyFill="1" applyBorder="1" applyAlignment="1">
      <alignment wrapText="1"/>
    </xf>
    <xf numFmtId="167" fontId="4" fillId="0" borderId="17" xfId="5" applyNumberFormat="1" applyFont="1" applyFill="1" applyBorder="1" applyAlignment="1">
      <alignment wrapText="1"/>
    </xf>
    <xf numFmtId="3" fontId="3" fillId="0" borderId="0" xfId="0" applyNumberFormat="1" applyFont="1"/>
    <xf numFmtId="167" fontId="2" fillId="3" borderId="15" xfId="3" applyNumberFormat="1" applyFont="1" applyFill="1" applyBorder="1" applyAlignment="1">
      <alignment wrapText="1"/>
    </xf>
    <xf numFmtId="167" fontId="2" fillId="0" borderId="15" xfId="3" applyNumberFormat="1" applyFont="1" applyFill="1" applyBorder="1" applyAlignment="1">
      <alignment wrapText="1"/>
    </xf>
    <xf numFmtId="164" fontId="5" fillId="0" borderId="0" xfId="0" applyNumberFormat="1" applyFont="1"/>
    <xf numFmtId="0" fontId="5" fillId="0" borderId="0" xfId="0" applyFont="1"/>
    <xf numFmtId="0" fontId="4" fillId="2" borderId="13" xfId="0" applyFont="1" applyFill="1" applyBorder="1" applyAlignment="1">
      <alignment wrapText="1"/>
    </xf>
    <xf numFmtId="167" fontId="4" fillId="2" borderId="14" xfId="5" applyNumberFormat="1" applyFont="1" applyFill="1" applyBorder="1" applyAlignment="1">
      <alignment wrapText="1"/>
    </xf>
    <xf numFmtId="10" fontId="4" fillId="2" borderId="12" xfId="3" applyNumberFormat="1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167" fontId="2" fillId="2" borderId="14" xfId="5" applyNumberFormat="1" applyFont="1" applyFill="1" applyBorder="1" applyAlignment="1">
      <alignment wrapText="1"/>
    </xf>
    <xf numFmtId="167" fontId="2" fillId="2" borderId="15" xfId="5" applyNumberFormat="1" applyFont="1" applyFill="1" applyBorder="1" applyAlignment="1">
      <alignment wrapText="1"/>
    </xf>
    <xf numFmtId="10" fontId="2" fillId="2" borderId="12" xfId="3" applyNumberFormat="1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167" fontId="2" fillId="2" borderId="21" xfId="5" applyNumberFormat="1" applyFont="1" applyFill="1" applyBorder="1" applyAlignment="1">
      <alignment wrapText="1"/>
    </xf>
    <xf numFmtId="167" fontId="2" fillId="2" borderId="22" xfId="5" applyNumberFormat="1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167" fontId="4" fillId="2" borderId="24" xfId="0" applyNumberFormat="1" applyFont="1" applyFill="1" applyBorder="1" applyAlignment="1">
      <alignment wrapText="1"/>
    </xf>
    <xf numFmtId="10" fontId="4" fillId="2" borderId="25" xfId="3" applyNumberFormat="1" applyFont="1" applyFill="1" applyBorder="1" applyAlignment="1">
      <alignment wrapText="1"/>
    </xf>
    <xf numFmtId="0" fontId="6" fillId="0" borderId="0" xfId="0" applyFont="1" applyFill="1"/>
    <xf numFmtId="164" fontId="6" fillId="0" borderId="0" xfId="4" applyNumberFormat="1" applyFont="1" applyFill="1"/>
    <xf numFmtId="4" fontId="6" fillId="0" borderId="0" xfId="0" applyNumberFormat="1" applyFont="1" applyFill="1"/>
    <xf numFmtId="0" fontId="7" fillId="0" borderId="0" xfId="0" applyFont="1" applyFill="1"/>
    <xf numFmtId="164" fontId="4" fillId="0" borderId="0" xfId="4" applyNumberFormat="1" applyFont="1" applyFill="1" applyAlignment="1">
      <alignment horizontal="center"/>
    </xf>
    <xf numFmtId="0" fontId="3" fillId="0" borderId="0" xfId="0" applyFont="1" applyFill="1" applyBorder="1"/>
    <xf numFmtId="10" fontId="6" fillId="0" borderId="0" xfId="3" applyNumberFormat="1" applyFont="1" applyFill="1"/>
    <xf numFmtId="168" fontId="6" fillId="0" borderId="0" xfId="3" applyNumberFormat="1" applyFont="1" applyFill="1"/>
    <xf numFmtId="169" fontId="6" fillId="0" borderId="0" xfId="3" applyNumberFormat="1" applyFont="1" applyFill="1"/>
    <xf numFmtId="0" fontId="6" fillId="0" borderId="0" xfId="0" quotePrefix="1" applyFont="1" applyFill="1" applyAlignment="1">
      <alignment horizontal="left"/>
    </xf>
    <xf numFmtId="43" fontId="6" fillId="0" borderId="0" xfId="4" applyNumberFormat="1" applyFont="1" applyFill="1"/>
    <xf numFmtId="168" fontId="8" fillId="0" borderId="0" xfId="3" applyNumberFormat="1" applyFont="1" applyFill="1"/>
    <xf numFmtId="167" fontId="8" fillId="0" borderId="0" xfId="3" applyNumberFormat="1" applyFont="1"/>
    <xf numFmtId="167" fontId="8" fillId="0" borderId="0" xfId="0" applyNumberFormat="1" applyFont="1"/>
    <xf numFmtId="10" fontId="8" fillId="0" borderId="0" xfId="3" applyNumberFormat="1" applyFont="1" applyFill="1"/>
    <xf numFmtId="0" fontId="8" fillId="0" borderId="0" xfId="0" applyFont="1"/>
    <xf numFmtId="170" fontId="6" fillId="0" borderId="0" xfId="2" applyNumberFormat="1" applyFont="1" applyFill="1"/>
    <xf numFmtId="165" fontId="6" fillId="0" borderId="0" xfId="2" applyFont="1" applyFill="1"/>
    <xf numFmtId="167" fontId="6" fillId="0" borderId="0" xfId="1" applyNumberFormat="1" applyFont="1" applyFill="1"/>
    <xf numFmtId="166" fontId="3" fillId="0" borderId="0" xfId="1" applyFont="1" applyFill="1"/>
    <xf numFmtId="166" fontId="6" fillId="0" borderId="0" xfId="1" applyFont="1" applyFill="1"/>
    <xf numFmtId="171" fontId="3" fillId="0" borderId="0" xfId="0" applyNumberFormat="1" applyFont="1"/>
    <xf numFmtId="164" fontId="9" fillId="0" borderId="0" xfId="4" applyNumberFormat="1" applyFont="1" applyFill="1"/>
    <xf numFmtId="0" fontId="10" fillId="0" borderId="0" xfId="0" applyFont="1"/>
    <xf numFmtId="0" fontId="4" fillId="4" borderId="0" xfId="0" applyFont="1" applyFill="1"/>
    <xf numFmtId="164" fontId="6" fillId="4" borderId="0" xfId="4" applyNumberFormat="1" applyFont="1" applyFill="1"/>
    <xf numFmtId="164" fontId="7" fillId="4" borderId="0" xfId="4" applyNumberFormat="1" applyFont="1" applyFill="1"/>
    <xf numFmtId="170" fontId="4" fillId="0" borderId="0" xfId="2" applyNumberFormat="1" applyFont="1" applyFill="1"/>
    <xf numFmtId="0" fontId="4" fillId="4" borderId="0" xfId="0" applyFont="1" applyFill="1" applyAlignment="1">
      <alignment horizontal="left"/>
    </xf>
    <xf numFmtId="164" fontId="3" fillId="0" borderId="0" xfId="4" applyNumberFormat="1" applyFont="1"/>
  </cellXfs>
  <cellStyles count="6">
    <cellStyle name="Millares" xfId="1" builtinId="3"/>
    <cellStyle name="Millares_Formato Presupuesto Minagricultura" xfId="5"/>
    <cellStyle name="Millares_INGRESOS 2005" xfId="4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LEY%201712/PRESUPUESTO%20GENERAL/2017/ANEXO%20ACUERDO%2001-1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Users\OscarRubio\AppData\Local\Microsoft\Windows\Temporary%20Internet%20Files\Content.Outlook\INBWVVAW\ANEXO%20ACUERDO%204-1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Ortiz/Desktop/PPC2013/PRESUPUESTO%202014/PRESUPUESTO%20DEFINITIVO%202014%20NOV/Desagregado%20PPC%202014%20%20definitiv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Informe%20gesti&#243;n%20definitivo%20I%20semestre%202012\gastos%20enero%20junio%20de%20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torppc/AppData/Local/Microsoft/Windows/Temporary%20Internet%20Files/Content.IE5/68SX2PI0/Desagregado%20&#193;rea%20201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Temp\desagregado%20ppc%20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7/Presupuesto%202017/Presupuesto%202017%203ra%20version/Anexos/Presupuesto%20PPC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Otros ingresos"/>
      <sheetName val="Rendimientos "/>
      <sheetName val="Ingresos PPC"/>
      <sheetName val="Ejecución ingresos 2016"/>
      <sheetName val="Proyección ingresos programas"/>
      <sheetName val="Ejecución gastos 2016"/>
      <sheetName val="Superavit 2016"/>
      <sheetName val="Anexo 2 "/>
      <sheetName val="Anexo 3"/>
      <sheetName val="Anexo 4"/>
      <sheetName val="Funcionamiento"/>
      <sheetName val="Nómina y honorarios 2017"/>
      <sheetName val="Comparativo nómina 2016-2017"/>
      <sheetName val="Comparativo gastos personal "/>
    </sheetNames>
    <sheetDataSet>
      <sheetData sheetId="0"/>
      <sheetData sheetId="1">
        <row r="10">
          <cell r="C10">
            <v>45983681.5</v>
          </cell>
        </row>
        <row r="17">
          <cell r="C17">
            <v>670340000</v>
          </cell>
        </row>
      </sheetData>
      <sheetData sheetId="2">
        <row r="11">
          <cell r="K11">
            <v>30284179.833333332</v>
          </cell>
        </row>
        <row r="25">
          <cell r="J25">
            <v>266355.34047619044</v>
          </cell>
        </row>
        <row r="43">
          <cell r="K43">
            <v>5622250.666666666</v>
          </cell>
        </row>
        <row r="59">
          <cell r="J59">
            <v>759456.42857142864</v>
          </cell>
        </row>
      </sheetData>
      <sheetData sheetId="3">
        <row r="59">
          <cell r="G59">
            <v>0</v>
          </cell>
        </row>
        <row r="69">
          <cell r="I69">
            <v>1642241377.9462502</v>
          </cell>
        </row>
        <row r="83">
          <cell r="B83">
            <v>52500000</v>
          </cell>
        </row>
        <row r="90">
          <cell r="B90">
            <v>4000000</v>
          </cell>
        </row>
      </sheetData>
      <sheetData sheetId="4"/>
      <sheetData sheetId="5"/>
      <sheetData sheetId="6"/>
      <sheetData sheetId="7">
        <row r="14">
          <cell r="I14">
            <v>2320949116.6661606</v>
          </cell>
        </row>
        <row r="19">
          <cell r="I19">
            <v>6463411169.4822807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>
        <row r="86">
          <cell r="B86">
            <v>117000000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vs 2014"/>
      <sheetName val="justificacion formulada"/>
      <sheetName val="Escenario PPC"/>
      <sheetName val="Arriendos"/>
      <sheetName val="costos vigilancia "/>
      <sheetName val="Ingresos 2014"/>
      <sheetName val="Recolección de desechos"/>
      <sheetName val="Aux comités"/>
      <sheetName val="Barridos 2014"/>
      <sheetName val="Aux distribuidores"/>
      <sheetName val="VALLAS"/>
      <sheetName val="anexo publicidad"/>
      <sheetName val="REUNIÓNES"/>
      <sheetName val="BRIGADAS"/>
      <sheetName val="Correo"/>
      <sheetName val="anexo viaticos gastos de viaje"/>
      <sheetName val="anexo materiales y dotaciones"/>
      <sheetName val="anexo impresos y publicaciones"/>
      <sheetName val="NOMINA HONORARIOS 2013"/>
      <sheetName val="Participación x dosis"/>
      <sheetName val="SIMULACROS"/>
      <sheetName val="Chapetas ZL"/>
      <sheetName val="Biológico"/>
      <sheetName val="Biológico Z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X Areas"/>
      <sheetName val="#¡REF"/>
    </sheet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área X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vs 2016"/>
      <sheetName val="justificacion formulada"/>
      <sheetName val="Consolidado área PPC "/>
      <sheetName val="Recolección desechos y archivo"/>
      <sheetName val="Admon BD 2016"/>
      <sheetName val="Aux comités 2016"/>
      <sheetName val="Vacunadores Chapeteadores"/>
      <sheetName val="Censo 2016"/>
      <sheetName val="Vigilancia PPC"/>
      <sheetName val="Ventas PPC"/>
      <sheetName val="Anexo comunicaciones"/>
      <sheetName val="REUNIÓNES (2)"/>
      <sheetName val="Ingresos 2016"/>
      <sheetName val="Anexo materiales y dotaciones"/>
      <sheetName val="Arriendos"/>
      <sheetName val="Aux distribuidores 2016"/>
      <sheetName val="Aux Coord y Gastos de Viaje"/>
      <sheetName val="Progra vigilancia enf 2015"/>
      <sheetName val="anexo impresos y publicaciones"/>
      <sheetName val="NOMINA HONORARIOS 2015"/>
      <sheetName val="BRIGADAS"/>
      <sheetName val="Correo"/>
      <sheetName val="NOMINA HONORARIOS 2013"/>
      <sheetName val="Participación x dosis"/>
      <sheetName val="SIMULACROS"/>
      <sheetName val="Biologico II"/>
      <sheetName val="BIOLÓGICO 2016"/>
      <sheetName val="Chapetas ZL"/>
      <sheetName val="Chapetas Z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47"/>
  <sheetViews>
    <sheetView tabSelected="1" zoomScaleNormal="100" zoomScaleSheetLayoutView="80" workbookViewId="0">
      <pane xSplit="1" ySplit="10" topLeftCell="B32" activePane="bottomRight" state="frozen"/>
      <selection activeCell="X27" sqref="X27"/>
      <selection pane="topRight" activeCell="X27" sqref="X27"/>
      <selection pane="bottomLeft" activeCell="X27" sqref="X27"/>
      <selection pane="bottomRight" activeCell="A3" sqref="A3:E3"/>
    </sheetView>
  </sheetViews>
  <sheetFormatPr baseColWidth="10" defaultRowHeight="15" outlineLevelRow="1" x14ac:dyDescent="0.3"/>
  <cols>
    <col min="1" max="1" width="35.5703125" style="3" customWidth="1"/>
    <col min="2" max="2" width="19.85546875" style="90" customWidth="1"/>
    <col min="3" max="3" width="21.7109375" style="90" customWidth="1"/>
    <col min="4" max="4" width="20.5703125" style="3" customWidth="1"/>
    <col min="5" max="5" width="17.85546875" style="3" customWidth="1"/>
    <col min="6" max="6" width="23" style="3" customWidth="1"/>
    <col min="7" max="7" width="18" style="3" bestFit="1" customWidth="1"/>
    <col min="8" max="8" width="12.5703125" style="3" bestFit="1" customWidth="1"/>
    <col min="9" max="9" width="16.140625" style="3" bestFit="1" customWidth="1"/>
    <col min="10" max="10" width="12" style="3" bestFit="1" customWidth="1"/>
    <col min="11" max="11" width="11.85546875" style="3" bestFit="1" customWidth="1"/>
    <col min="12" max="12" width="12" style="3" bestFit="1" customWidth="1"/>
    <col min="13" max="16384" width="11.42578125" style="3"/>
  </cols>
  <sheetData>
    <row r="1" spans="1:10" ht="15.75" x14ac:dyDescent="0.3">
      <c r="A1" s="1"/>
      <c r="B1" s="2"/>
      <c r="C1" s="2"/>
      <c r="D1" s="1"/>
      <c r="E1" s="1"/>
    </row>
    <row r="2" spans="1:10" ht="15.75" x14ac:dyDescent="0.3">
      <c r="A2" s="4" t="s">
        <v>0</v>
      </c>
      <c r="B2" s="4"/>
      <c r="C2" s="4"/>
      <c r="D2" s="4"/>
      <c r="E2" s="4"/>
    </row>
    <row r="3" spans="1:10" ht="15.75" x14ac:dyDescent="0.3">
      <c r="A3" s="4" t="s">
        <v>1</v>
      </c>
      <c r="B3" s="4"/>
      <c r="C3" s="4"/>
      <c r="D3" s="4"/>
      <c r="E3" s="4"/>
    </row>
    <row r="4" spans="1:10" ht="15.75" x14ac:dyDescent="0.3">
      <c r="A4" s="4" t="s">
        <v>2</v>
      </c>
      <c r="B4" s="4"/>
      <c r="C4" s="4"/>
      <c r="D4" s="4"/>
      <c r="E4" s="4"/>
      <c r="F4" s="5"/>
      <c r="G4" s="6"/>
    </row>
    <row r="5" spans="1:10" ht="15.75" x14ac:dyDescent="0.3">
      <c r="A5" s="7"/>
      <c r="B5" s="8"/>
      <c r="C5" s="8"/>
      <c r="D5" s="9"/>
      <c r="E5" s="9"/>
      <c r="F5" s="5"/>
    </row>
    <row r="6" spans="1:10" ht="15.75" x14ac:dyDescent="0.3">
      <c r="A6" s="10" t="s">
        <v>3</v>
      </c>
      <c r="B6" s="10"/>
      <c r="C6" s="10"/>
      <c r="D6" s="10"/>
      <c r="E6" s="10"/>
      <c r="F6" s="5"/>
    </row>
    <row r="7" spans="1:10" ht="16.5" thickBot="1" x14ac:dyDescent="0.35">
      <c r="A7" s="11"/>
      <c r="B7" s="11"/>
      <c r="C7" s="11"/>
      <c r="D7" s="11"/>
      <c r="E7" s="11"/>
      <c r="F7" s="5"/>
    </row>
    <row r="8" spans="1:10" ht="16.5" thickTop="1" x14ac:dyDescent="0.3">
      <c r="A8" s="12" t="s">
        <v>4</v>
      </c>
      <c r="B8" s="13" t="s">
        <v>5</v>
      </c>
      <c r="C8" s="13" t="s">
        <v>5</v>
      </c>
      <c r="D8" s="13" t="s">
        <v>5</v>
      </c>
      <c r="E8" s="14"/>
    </row>
    <row r="9" spans="1:10" ht="15.75" x14ac:dyDescent="0.3">
      <c r="A9" s="15"/>
      <c r="B9" s="16" t="s">
        <v>6</v>
      </c>
      <c r="C9" s="16" t="s">
        <v>7</v>
      </c>
      <c r="D9" s="16" t="s">
        <v>6</v>
      </c>
      <c r="E9" s="17" t="s">
        <v>8</v>
      </c>
    </row>
    <row r="10" spans="1:10" ht="16.5" thickBot="1" x14ac:dyDescent="0.35">
      <c r="A10" s="18"/>
      <c r="B10" s="19" t="s">
        <v>9</v>
      </c>
      <c r="C10" s="19" t="s">
        <v>9</v>
      </c>
      <c r="D10" s="19" t="s">
        <v>10</v>
      </c>
      <c r="E10" s="20"/>
    </row>
    <row r="11" spans="1:10" ht="15.75" customHeight="1" x14ac:dyDescent="0.3">
      <c r="A11" s="21" t="s">
        <v>11</v>
      </c>
      <c r="B11" s="22">
        <f>+B13+B17+B21</f>
        <v>34246595630.270721</v>
      </c>
      <c r="C11" s="22">
        <f>+C13+C17+C21</f>
        <v>40510796018.270721</v>
      </c>
      <c r="D11" s="22">
        <f>+D13+D17+D21</f>
        <v>42807869694.836235</v>
      </c>
      <c r="E11" s="23">
        <f>(D11-C11)/C11</f>
        <v>5.6702753397625497E-2</v>
      </c>
    </row>
    <row r="12" spans="1:10" ht="13.5" customHeight="1" x14ac:dyDescent="0.3">
      <c r="A12" s="24"/>
      <c r="B12" s="25"/>
      <c r="C12" s="25">
        <v>0</v>
      </c>
      <c r="D12" s="26"/>
      <c r="E12" s="23"/>
    </row>
    <row r="13" spans="1:10" ht="30.75" x14ac:dyDescent="0.3">
      <c r="A13" s="27" t="s">
        <v>12</v>
      </c>
      <c r="B13" s="28">
        <f>+B14+B15</f>
        <v>26621183390.72258</v>
      </c>
      <c r="C13" s="28">
        <f>+C14+C15</f>
        <v>30259356719.72258</v>
      </c>
      <c r="D13" s="29">
        <f>+D14+D15</f>
        <v>33723509408.687794</v>
      </c>
      <c r="E13" s="23">
        <f t="shared" ref="E13:E36" si="0">(D13-C13)/C13</f>
        <v>0.11448203347651911</v>
      </c>
      <c r="H13" s="30"/>
    </row>
    <row r="14" spans="1:10" ht="15.75" x14ac:dyDescent="0.3">
      <c r="A14" s="24" t="s">
        <v>13</v>
      </c>
      <c r="B14" s="25">
        <v>16638239619.201611</v>
      </c>
      <c r="C14" s="25">
        <v>18912097949.201611</v>
      </c>
      <c r="D14" s="31">
        <f>+CABEZAS_PROYEC*FOMENTO</f>
        <v>21077193380.429871</v>
      </c>
      <c r="E14" s="32">
        <f>(D14-C14)/C14</f>
        <v>0.11448203351335018</v>
      </c>
      <c r="G14" s="33"/>
      <c r="J14" s="30"/>
    </row>
    <row r="15" spans="1:10" ht="30" x14ac:dyDescent="0.3">
      <c r="A15" s="24" t="s">
        <v>14</v>
      </c>
      <c r="B15" s="25">
        <v>9982943771.5209675</v>
      </c>
      <c r="C15" s="25">
        <v>11347258770.520967</v>
      </c>
      <c r="D15" s="31">
        <f>+CABEZAS_PROYEC*EPPC</f>
        <v>12646316028.257923</v>
      </c>
      <c r="E15" s="32">
        <f>(D15-C15)/C15</f>
        <v>0.11448203341513416</v>
      </c>
      <c r="G15" s="33"/>
      <c r="J15" s="30"/>
    </row>
    <row r="16" spans="1:10" ht="15.75" x14ac:dyDescent="0.3">
      <c r="A16" s="24"/>
      <c r="B16" s="25"/>
      <c r="C16" s="25"/>
      <c r="D16" s="31"/>
      <c r="E16" s="32"/>
      <c r="G16" s="34"/>
      <c r="J16" s="30"/>
    </row>
    <row r="17" spans="1:8" ht="30.75" x14ac:dyDescent="0.3">
      <c r="A17" s="35" t="s">
        <v>15</v>
      </c>
      <c r="B17" s="36">
        <f>+B18+B19</f>
        <v>170000000</v>
      </c>
      <c r="C17" s="36">
        <f>+C18+C19</f>
        <v>170000000</v>
      </c>
      <c r="D17" s="37">
        <f>+D18+D19</f>
        <v>300000000</v>
      </c>
      <c r="E17" s="23">
        <f t="shared" si="0"/>
        <v>0.76470588235294112</v>
      </c>
      <c r="G17" s="30"/>
    </row>
    <row r="18" spans="1:8" ht="15.75" x14ac:dyDescent="0.3">
      <c r="A18" s="24" t="s">
        <v>13</v>
      </c>
      <c r="B18" s="38">
        <v>106250000</v>
      </c>
      <c r="C18" s="38">
        <v>106250000</v>
      </c>
      <c r="D18" s="31">
        <v>187500000</v>
      </c>
      <c r="E18" s="32">
        <f>(D18-C18)/C18</f>
        <v>0.76470588235294112</v>
      </c>
      <c r="G18" s="30"/>
    </row>
    <row r="19" spans="1:8" ht="30" x14ac:dyDescent="0.3">
      <c r="A19" s="24" t="s">
        <v>14</v>
      </c>
      <c r="B19" s="38">
        <v>63750000</v>
      </c>
      <c r="C19" s="38">
        <v>63750000</v>
      </c>
      <c r="D19" s="31">
        <v>112500000</v>
      </c>
      <c r="E19" s="32">
        <f t="shared" si="0"/>
        <v>0.76470588235294112</v>
      </c>
      <c r="G19" s="30"/>
    </row>
    <row r="20" spans="1:8" ht="15.75" x14ac:dyDescent="0.3">
      <c r="A20" s="24"/>
      <c r="B20" s="38"/>
      <c r="C20" s="38"/>
      <c r="D20" s="31"/>
      <c r="E20" s="39"/>
      <c r="G20" s="40"/>
      <c r="H20" s="30"/>
    </row>
    <row r="21" spans="1:8" ht="30.75" x14ac:dyDescent="0.3">
      <c r="A21" s="27" t="s">
        <v>16</v>
      </c>
      <c r="B21" s="41">
        <f>+B22+B23</f>
        <v>7455412239.5481415</v>
      </c>
      <c r="C21" s="41">
        <f>+C22+C23</f>
        <v>10081439298.548141</v>
      </c>
      <c r="D21" s="42">
        <f>+D22+D23</f>
        <v>8784360286.1484413</v>
      </c>
      <c r="E21" s="23">
        <f t="shared" si="0"/>
        <v>-0.12866010239098463</v>
      </c>
      <c r="G21" s="43"/>
    </row>
    <row r="22" spans="1:8" ht="15.75" x14ac:dyDescent="0.3">
      <c r="A22" s="24" t="s">
        <v>13</v>
      </c>
      <c r="B22" s="25">
        <v>978972359.4473381</v>
      </c>
      <c r="C22" s="44">
        <v>1285548396.9473381</v>
      </c>
      <c r="D22" s="45">
        <f>+'[1]Superavit 2016'!I14</f>
        <v>2320949116.6661606</v>
      </c>
      <c r="E22" s="32">
        <f t="shared" si="0"/>
        <v>0.80541558931385548</v>
      </c>
      <c r="G22" s="46"/>
    </row>
    <row r="23" spans="1:8" ht="30" x14ac:dyDescent="0.3">
      <c r="A23" s="24" t="s">
        <v>14</v>
      </c>
      <c r="B23" s="25">
        <v>6476439880.1008034</v>
      </c>
      <c r="C23" s="26">
        <v>8795890901.6008034</v>
      </c>
      <c r="D23" s="31">
        <f>+'[1]Superavit 2016'!I19</f>
        <v>6463411169.4822807</v>
      </c>
      <c r="E23" s="32">
        <f t="shared" si="0"/>
        <v>-0.26517833818221009</v>
      </c>
      <c r="G23" s="47"/>
    </row>
    <row r="24" spans="1:8" ht="15.75" x14ac:dyDescent="0.3">
      <c r="A24" s="24"/>
      <c r="B24" s="25"/>
      <c r="C24" s="26"/>
      <c r="D24" s="31"/>
      <c r="E24" s="32"/>
      <c r="G24" s="47"/>
    </row>
    <row r="25" spans="1:8" ht="30.75" x14ac:dyDescent="0.3">
      <c r="A25" s="48" t="s">
        <v>17</v>
      </c>
      <c r="B25" s="49">
        <f>+B27+B31</f>
        <v>3229143934.2599998</v>
      </c>
      <c r="C25" s="49">
        <f>+C27+C31</f>
        <v>3752497562.2599998</v>
      </c>
      <c r="D25" s="49">
        <f>+D27+D31</f>
        <v>2853695228.1033931</v>
      </c>
      <c r="E25" s="50">
        <f>(D25-C25)/C25</f>
        <v>-0.239521097414195</v>
      </c>
      <c r="G25" s="43"/>
    </row>
    <row r="26" spans="1:8" ht="15.75" x14ac:dyDescent="0.3">
      <c r="A26" s="51"/>
      <c r="B26" s="52"/>
      <c r="C26" s="53"/>
      <c r="D26" s="53"/>
      <c r="E26" s="50"/>
      <c r="G26" s="30"/>
    </row>
    <row r="27" spans="1:8" ht="15.75" x14ac:dyDescent="0.3">
      <c r="A27" s="48" t="s">
        <v>18</v>
      </c>
      <c r="B27" s="49">
        <f>+B28+B29</f>
        <v>271834015</v>
      </c>
      <c r="C27" s="49">
        <f>+C28+C29</f>
        <v>271834015</v>
      </c>
      <c r="D27" s="49">
        <f>+D28+D29</f>
        <v>430877166</v>
      </c>
      <c r="E27" s="50">
        <f>(D27-C27)/C27</f>
        <v>0.58507450217368862</v>
      </c>
    </row>
    <row r="28" spans="1:8" ht="15.75" x14ac:dyDescent="0.3">
      <c r="A28" s="51" t="s">
        <v>19</v>
      </c>
      <c r="B28" s="52">
        <v>51751725.499999993</v>
      </c>
      <c r="C28" s="53">
        <v>51751725.499999993</v>
      </c>
      <c r="D28" s="52">
        <f>+C64</f>
        <v>67467008</v>
      </c>
      <c r="E28" s="54">
        <f t="shared" si="0"/>
        <v>0.30366683136004829</v>
      </c>
      <c r="G28" s="30"/>
    </row>
    <row r="29" spans="1:8" ht="15.75" x14ac:dyDescent="0.3">
      <c r="A29" s="51" t="s">
        <v>20</v>
      </c>
      <c r="B29" s="52">
        <v>220082289.5</v>
      </c>
      <c r="C29" s="53">
        <v>220082289.5</v>
      </c>
      <c r="D29" s="52">
        <f>+C65</f>
        <v>363410158</v>
      </c>
      <c r="E29" s="54">
        <f t="shared" si="0"/>
        <v>0.65124671696947245</v>
      </c>
      <c r="G29" s="30"/>
    </row>
    <row r="30" spans="1:8" ht="15.75" x14ac:dyDescent="0.3">
      <c r="A30" s="51"/>
      <c r="B30" s="52"/>
      <c r="C30" s="53"/>
      <c r="D30" s="53"/>
      <c r="E30" s="54"/>
    </row>
    <row r="31" spans="1:8" ht="15.75" x14ac:dyDescent="0.3">
      <c r="A31" s="48" t="s">
        <v>21</v>
      </c>
      <c r="B31" s="49">
        <f>SUM(B32:B36)</f>
        <v>2957309919.2599998</v>
      </c>
      <c r="C31" s="49">
        <f>SUM(C32:C36)</f>
        <v>3480663547.2599998</v>
      </c>
      <c r="D31" s="49">
        <f>SUM(D32:D36)</f>
        <v>2422818062.1033931</v>
      </c>
      <c r="E31" s="50">
        <f t="shared" si="0"/>
        <v>-0.30392063777303302</v>
      </c>
    </row>
    <row r="32" spans="1:8" ht="15.75" x14ac:dyDescent="0.3">
      <c r="A32" s="51" t="s">
        <v>22</v>
      </c>
      <c r="B32" s="52">
        <v>2274119398.1599998</v>
      </c>
      <c r="C32" s="53">
        <v>2343119398.1599998</v>
      </c>
      <c r="D32" s="52">
        <f>+C60</f>
        <v>1698741377.9462502</v>
      </c>
      <c r="E32" s="54">
        <f>(D32-C32)/C32</f>
        <v>-0.2750086148916549</v>
      </c>
    </row>
    <row r="33" spans="1:10" ht="15.75" x14ac:dyDescent="0.3">
      <c r="A33" s="55" t="s">
        <v>23</v>
      </c>
      <c r="B33" s="52">
        <v>4374834</v>
      </c>
      <c r="C33" s="56">
        <v>4374834</v>
      </c>
      <c r="D33" s="57">
        <f>+C68</f>
        <v>4556738.5714285718</v>
      </c>
      <c r="E33" s="54">
        <f t="shared" si="0"/>
        <v>4.1579765410201128E-2</v>
      </c>
    </row>
    <row r="34" spans="1:10" ht="15.75" x14ac:dyDescent="0.3">
      <c r="A34" s="55" t="s">
        <v>24</v>
      </c>
      <c r="B34" s="52">
        <v>2231228.0999999996</v>
      </c>
      <c r="C34" s="56">
        <v>2231228.0999999996</v>
      </c>
      <c r="D34" s="57">
        <f>+C69</f>
        <v>3196264.0857142853</v>
      </c>
      <c r="E34" s="54">
        <f t="shared" si="0"/>
        <v>0.43251337042334925</v>
      </c>
    </row>
    <row r="35" spans="1:10" ht="15.75" x14ac:dyDescent="0.3">
      <c r="A35" s="55" t="s">
        <v>25</v>
      </c>
      <c r="B35" s="52">
        <v>181280684</v>
      </c>
      <c r="C35" s="56">
        <v>81280684</v>
      </c>
      <c r="D35" s="57">
        <f>+'[1]Otros ingresos'!C10</f>
        <v>45983681.5</v>
      </c>
      <c r="E35" s="54">
        <f t="shared" si="0"/>
        <v>-0.43426064795419289</v>
      </c>
    </row>
    <row r="36" spans="1:10" ht="15.75" x14ac:dyDescent="0.3">
      <c r="A36" s="55" t="s">
        <v>26</v>
      </c>
      <c r="B36" s="52">
        <v>495303775</v>
      </c>
      <c r="C36" s="56">
        <v>1049657403</v>
      </c>
      <c r="D36" s="57">
        <f>+'[1]Otros ingresos'!C17</f>
        <v>670340000</v>
      </c>
      <c r="E36" s="54">
        <f t="shared" si="0"/>
        <v>-0.36137257920144444</v>
      </c>
    </row>
    <row r="37" spans="1:10" ht="16.5" thickBot="1" x14ac:dyDescent="0.35">
      <c r="A37" s="55"/>
      <c r="B37" s="57"/>
      <c r="C37" s="56"/>
      <c r="D37" s="56"/>
      <c r="E37" s="54"/>
    </row>
    <row r="38" spans="1:10" ht="16.5" thickBot="1" x14ac:dyDescent="0.35">
      <c r="A38" s="58" t="s">
        <v>27</v>
      </c>
      <c r="B38" s="59">
        <f>+B25+B11</f>
        <v>37475739564.530724</v>
      </c>
      <c r="C38" s="59">
        <f>+C25+C11</f>
        <v>44263293580.530724</v>
      </c>
      <c r="D38" s="59">
        <f>+D25+D11</f>
        <v>45661564922.939629</v>
      </c>
      <c r="E38" s="60">
        <f>(D38-C38)/C38</f>
        <v>3.1589862147626914E-2</v>
      </c>
    </row>
    <row r="39" spans="1:10" ht="16.5" hidden="1" outlineLevel="1" thickTop="1" x14ac:dyDescent="0.3">
      <c r="A39" s="61"/>
      <c r="B39" s="62"/>
      <c r="C39" s="62"/>
      <c r="D39" s="63"/>
      <c r="E39" s="63"/>
      <c r="F39" s="5"/>
    </row>
    <row r="40" spans="1:10" ht="16.5" hidden="1" outlineLevel="1" thickTop="1" x14ac:dyDescent="0.3">
      <c r="A40" s="64" t="s">
        <v>28</v>
      </c>
      <c r="B40" s="62"/>
      <c r="C40" s="62"/>
      <c r="D40" s="64" t="s">
        <v>29</v>
      </c>
      <c r="E40" s="64"/>
    </row>
    <row r="41" spans="1:10" ht="16.5" hidden="1" outlineLevel="1" thickTop="1" x14ac:dyDescent="0.3">
      <c r="A41" s="64"/>
      <c r="B41" s="62"/>
      <c r="C41" s="62"/>
      <c r="D41" s="64" t="s">
        <v>30</v>
      </c>
      <c r="E41" s="62">
        <f>+D14+D18+D22+D28+D33+D35+D36</f>
        <v>24373989925.167461</v>
      </c>
    </row>
    <row r="42" spans="1:10" ht="16.5" hidden="1" outlineLevel="1" thickTop="1" x14ac:dyDescent="0.3">
      <c r="A42" s="61"/>
      <c r="B42" s="62"/>
      <c r="C42" s="65"/>
      <c r="D42" s="64" t="s">
        <v>31</v>
      </c>
      <c r="E42" s="62">
        <f>+D15+D19+D23+D29+D32+D34</f>
        <v>21287574997.772167</v>
      </c>
    </row>
    <row r="43" spans="1:10" ht="16.5" hidden="1" outlineLevel="1" thickTop="1" x14ac:dyDescent="0.3">
      <c r="A43" s="61" t="s">
        <v>32</v>
      </c>
      <c r="B43" s="62"/>
      <c r="C43" s="62">
        <v>4164211</v>
      </c>
      <c r="D43" s="62"/>
      <c r="E43" s="66"/>
      <c r="H43" s="62"/>
      <c r="I43" s="62"/>
      <c r="J43" s="62"/>
    </row>
    <row r="44" spans="1:10" ht="16.5" hidden="1" outlineLevel="1" thickTop="1" x14ac:dyDescent="0.3">
      <c r="A44" s="61" t="s">
        <v>33</v>
      </c>
      <c r="B44" s="62"/>
      <c r="C44" s="67">
        <v>2.9138600000000001E-2</v>
      </c>
      <c r="D44" s="68"/>
      <c r="E44" s="69"/>
      <c r="F44" s="5"/>
      <c r="I44" s="30"/>
    </row>
    <row r="45" spans="1:10" ht="17.25" hidden="1" outlineLevel="1" thickTop="1" x14ac:dyDescent="0.3">
      <c r="A45" s="70" t="s">
        <v>34</v>
      </c>
      <c r="B45" s="61"/>
      <c r="C45" s="62">
        <f>+C43*(1+C44)</f>
        <v>4285550.2786446</v>
      </c>
      <c r="D45" s="62"/>
      <c r="E45" s="71"/>
      <c r="F45" s="72"/>
      <c r="G45" s="73"/>
      <c r="H45" s="74"/>
    </row>
    <row r="46" spans="1:10" ht="17.25" hidden="1" outlineLevel="1" thickTop="1" x14ac:dyDescent="0.3">
      <c r="A46" s="61"/>
      <c r="B46" s="61"/>
      <c r="C46" s="61"/>
      <c r="D46" s="61"/>
      <c r="E46" s="61"/>
      <c r="F46" s="75"/>
      <c r="G46" s="76"/>
      <c r="H46" s="76"/>
    </row>
    <row r="47" spans="1:10" ht="16.5" hidden="1" outlineLevel="1" thickTop="1" x14ac:dyDescent="0.3">
      <c r="A47" s="70" t="s">
        <v>35</v>
      </c>
      <c r="B47" s="61"/>
      <c r="C47" s="77">
        <v>689455</v>
      </c>
      <c r="D47" s="78"/>
      <c r="E47" s="78"/>
      <c r="F47" s="5"/>
    </row>
    <row r="48" spans="1:10" ht="16.5" hidden="1" outlineLevel="1" thickTop="1" x14ac:dyDescent="0.3">
      <c r="A48" s="61" t="s">
        <v>33</v>
      </c>
      <c r="B48" s="61"/>
      <c r="C48" s="67">
        <v>7.0000000000000007E-2</v>
      </c>
      <c r="D48" s="67"/>
      <c r="E48" s="79"/>
      <c r="F48" s="5"/>
    </row>
    <row r="49" spans="1:9" ht="16.5" hidden="1" outlineLevel="1" thickTop="1" x14ac:dyDescent="0.3">
      <c r="A49" s="61" t="s">
        <v>36</v>
      </c>
      <c r="B49" s="62"/>
      <c r="C49" s="77">
        <f>+C47*(1+C48)</f>
        <v>737716.85000000009</v>
      </c>
      <c r="D49" s="78"/>
      <c r="E49" s="78"/>
      <c r="F49" s="80"/>
    </row>
    <row r="50" spans="1:9" ht="16.5" hidden="1" outlineLevel="1" thickTop="1" x14ac:dyDescent="0.3">
      <c r="A50" s="70" t="s">
        <v>37</v>
      </c>
      <c r="B50" s="62"/>
      <c r="C50" s="77">
        <f>ROUND(C49/30,0)</f>
        <v>24591</v>
      </c>
      <c r="D50" s="78"/>
      <c r="E50" s="78"/>
      <c r="F50" s="81"/>
      <c r="G50" s="82"/>
    </row>
    <row r="51" spans="1:9" ht="16.5" hidden="1" outlineLevel="1" thickTop="1" x14ac:dyDescent="0.3">
      <c r="A51" s="61"/>
      <c r="B51" s="62"/>
      <c r="C51" s="62"/>
      <c r="D51" s="62"/>
      <c r="E51" s="62"/>
      <c r="F51" s="5"/>
    </row>
    <row r="52" spans="1:9" ht="16.5" hidden="1" outlineLevel="1" thickTop="1" x14ac:dyDescent="0.3">
      <c r="A52" s="70" t="s">
        <v>38</v>
      </c>
      <c r="B52" s="62"/>
      <c r="C52" s="77">
        <f>+(C50*32%)*62.5%</f>
        <v>4918.2</v>
      </c>
      <c r="D52" s="78"/>
      <c r="E52" s="78"/>
      <c r="F52" s="5"/>
    </row>
    <row r="53" spans="1:9" ht="16.5" hidden="1" outlineLevel="1" thickTop="1" x14ac:dyDescent="0.3">
      <c r="A53" s="61" t="s">
        <v>39</v>
      </c>
      <c r="B53" s="62"/>
      <c r="C53" s="77">
        <f>+(C50*32%)*37.5%</f>
        <v>2950.92</v>
      </c>
      <c r="D53" s="78"/>
      <c r="E53" s="78"/>
      <c r="F53" s="5"/>
    </row>
    <row r="54" spans="1:9" ht="16.5" hidden="1" outlineLevel="1" thickTop="1" x14ac:dyDescent="0.3">
      <c r="A54" s="61" t="s">
        <v>40</v>
      </c>
      <c r="B54" s="62"/>
      <c r="C54" s="77">
        <f>+EPPC+FOMENTO</f>
        <v>7869.12</v>
      </c>
      <c r="D54" s="78"/>
      <c r="E54" s="78"/>
      <c r="F54" s="5"/>
    </row>
    <row r="55" spans="1:9" ht="16.5" hidden="1" outlineLevel="1" thickTop="1" x14ac:dyDescent="0.3">
      <c r="A55" s="61" t="s">
        <v>41</v>
      </c>
      <c r="B55" s="62"/>
      <c r="C55" s="78"/>
      <c r="D55" s="83"/>
      <c r="E55" s="83"/>
      <c r="F55" s="84"/>
      <c r="G55" s="84"/>
      <c r="H55" s="84"/>
      <c r="I55" s="84"/>
    </row>
    <row r="56" spans="1:9" ht="16.5" hidden="1" outlineLevel="1" thickTop="1" x14ac:dyDescent="0.3">
      <c r="A56" s="61" t="s">
        <v>42</v>
      </c>
      <c r="B56" s="61"/>
      <c r="C56" s="77">
        <f>+'[1]Ingresos PPC'!B83</f>
        <v>52500000</v>
      </c>
      <c r="D56" s="77"/>
      <c r="E56" s="77"/>
      <c r="F56" s="84"/>
      <c r="G56" s="84"/>
      <c r="H56" s="84"/>
      <c r="I56" s="84"/>
    </row>
    <row r="57" spans="1:9" ht="16.5" hidden="1" outlineLevel="1" thickTop="1" x14ac:dyDescent="0.3">
      <c r="A57" s="61" t="s">
        <v>43</v>
      </c>
      <c r="B57" s="61"/>
      <c r="C57" s="77">
        <f>+'[1]Ingresos PPC'!B90</f>
        <v>4000000</v>
      </c>
      <c r="D57" s="77"/>
      <c r="E57" s="77"/>
      <c r="F57" s="84"/>
      <c r="G57" s="84"/>
      <c r="H57" s="84"/>
      <c r="I57" s="84"/>
    </row>
    <row r="58" spans="1:9" ht="16.5" hidden="1" outlineLevel="1" thickTop="1" x14ac:dyDescent="0.3">
      <c r="A58" s="61" t="s">
        <v>44</v>
      </c>
      <c r="B58" s="61"/>
      <c r="C58" s="77">
        <f>+'[1]Ingresos PPC'!G59</f>
        <v>0</v>
      </c>
      <c r="D58" s="77"/>
      <c r="E58" s="77"/>
      <c r="F58" s="84"/>
      <c r="G58" s="84"/>
      <c r="H58" s="84"/>
      <c r="I58" s="84"/>
    </row>
    <row r="59" spans="1:9" ht="16.5" hidden="1" outlineLevel="1" thickTop="1" x14ac:dyDescent="0.3">
      <c r="A59" s="61" t="s">
        <v>45</v>
      </c>
      <c r="B59" s="61"/>
      <c r="C59" s="77">
        <f>+'[1]Ingresos PPC'!I69</f>
        <v>1642241377.9462502</v>
      </c>
      <c r="D59" s="77"/>
      <c r="E59" s="77"/>
      <c r="F59" s="84"/>
      <c r="G59" s="84"/>
      <c r="H59" s="84"/>
      <c r="I59" s="84"/>
    </row>
    <row r="60" spans="1:9" ht="16.5" hidden="1" outlineLevel="1" thickTop="1" x14ac:dyDescent="0.3">
      <c r="A60" s="85" t="s">
        <v>46</v>
      </c>
      <c r="B60" s="86"/>
      <c r="C60" s="87">
        <f>SUM(C56:C59)</f>
        <v>1698741377.9462502</v>
      </c>
      <c r="D60" s="88"/>
      <c r="E60" s="88"/>
      <c r="F60" s="84"/>
      <c r="G60" s="84"/>
      <c r="H60" s="84"/>
      <c r="I60" s="84"/>
    </row>
    <row r="61" spans="1:9" ht="16.5" hidden="1" outlineLevel="1" thickTop="1" x14ac:dyDescent="0.3">
      <c r="A61" s="61"/>
      <c r="B61" s="62"/>
      <c r="C61" s="78"/>
      <c r="D61" s="88"/>
      <c r="E61" s="88"/>
      <c r="F61" s="84"/>
      <c r="G61" s="84"/>
      <c r="H61" s="84"/>
      <c r="I61" s="84"/>
    </row>
    <row r="62" spans="1:9" ht="16.5" hidden="1" outlineLevel="1" thickTop="1" x14ac:dyDescent="0.3">
      <c r="A62" s="85" t="s">
        <v>17</v>
      </c>
      <c r="B62" s="86"/>
      <c r="C62" s="87">
        <f>+C63+C66+C67+C71+C70</f>
        <v>1154953850.1571429</v>
      </c>
      <c r="D62" s="88"/>
      <c r="E62" s="88"/>
      <c r="F62" s="84"/>
      <c r="G62" s="84"/>
      <c r="H62" s="84"/>
      <c r="I62" s="84"/>
    </row>
    <row r="63" spans="1:9" ht="16.5" hidden="1" outlineLevel="1" thickTop="1" x14ac:dyDescent="0.3">
      <c r="A63" s="89" t="s">
        <v>47</v>
      </c>
      <c r="B63" s="61"/>
      <c r="C63" s="88">
        <f>+C64+C65</f>
        <v>430877166</v>
      </c>
      <c r="D63" s="88"/>
      <c r="E63" s="88"/>
      <c r="F63" s="84"/>
      <c r="G63" s="84"/>
      <c r="H63" s="84"/>
      <c r="I63" s="84"/>
    </row>
    <row r="64" spans="1:9" ht="16.5" hidden="1" outlineLevel="1" thickTop="1" x14ac:dyDescent="0.3">
      <c r="A64" s="61" t="s">
        <v>23</v>
      </c>
      <c r="B64" s="61"/>
      <c r="C64" s="77">
        <f>+'[1]Rendimientos '!K43*12</f>
        <v>67467008</v>
      </c>
      <c r="D64" s="77"/>
      <c r="E64" s="77"/>
      <c r="F64" s="84"/>
      <c r="G64" s="84"/>
      <c r="H64" s="84"/>
      <c r="I64" s="84"/>
    </row>
    <row r="65" spans="1:9" ht="16.5" hidden="1" outlineLevel="1" thickTop="1" x14ac:dyDescent="0.3">
      <c r="A65" s="61" t="s">
        <v>24</v>
      </c>
      <c r="B65" s="61"/>
      <c r="C65" s="77">
        <f>+'[1]Rendimientos '!K11*12</f>
        <v>363410158</v>
      </c>
      <c r="D65" s="77"/>
      <c r="E65" s="77"/>
      <c r="F65" s="84"/>
      <c r="G65" s="84"/>
      <c r="H65" s="84"/>
      <c r="I65" s="84"/>
    </row>
    <row r="66" spans="1:9" ht="16.5" hidden="1" outlineLevel="1" thickTop="1" x14ac:dyDescent="0.3">
      <c r="A66" s="85" t="s">
        <v>21</v>
      </c>
      <c r="B66" s="61"/>
      <c r="C66" s="88"/>
      <c r="D66" s="88"/>
      <c r="E66" s="88"/>
      <c r="F66" s="84"/>
      <c r="G66" s="84"/>
      <c r="H66" s="84"/>
      <c r="I66" s="84"/>
    </row>
    <row r="67" spans="1:9" ht="16.5" hidden="1" outlineLevel="1" thickTop="1" x14ac:dyDescent="0.3">
      <c r="A67" s="85" t="s">
        <v>48</v>
      </c>
      <c r="B67" s="61"/>
      <c r="C67" s="88">
        <f>+C68+C69</f>
        <v>7753002.6571428571</v>
      </c>
      <c r="D67" s="88"/>
      <c r="E67" s="88"/>
      <c r="F67" s="84"/>
      <c r="G67" s="84"/>
      <c r="H67" s="84"/>
      <c r="I67" s="84"/>
    </row>
    <row r="68" spans="1:9" ht="16.5" hidden="1" outlineLevel="1" thickTop="1" x14ac:dyDescent="0.3">
      <c r="A68" s="61" t="s">
        <v>23</v>
      </c>
      <c r="B68" s="61"/>
      <c r="C68" s="77">
        <f>+'[1]Rendimientos '!J59*6</f>
        <v>4556738.5714285718</v>
      </c>
      <c r="D68" s="77"/>
      <c r="E68" s="77"/>
      <c r="F68" s="84"/>
      <c r="G68" s="84"/>
      <c r="H68" s="84"/>
      <c r="I68" s="84"/>
    </row>
    <row r="69" spans="1:9" ht="16.5" hidden="1" outlineLevel="1" thickTop="1" x14ac:dyDescent="0.3">
      <c r="A69" s="61" t="s">
        <v>24</v>
      </c>
      <c r="B69" s="61"/>
      <c r="C69" s="77">
        <f>+'[1]Rendimientos '!J25*12</f>
        <v>3196264.0857142853</v>
      </c>
      <c r="D69" s="77"/>
      <c r="E69" s="77"/>
      <c r="F69" s="84"/>
      <c r="G69" s="84"/>
      <c r="H69" s="84"/>
      <c r="I69" s="84"/>
    </row>
    <row r="70" spans="1:9" ht="16.5" hidden="1" outlineLevel="1" thickTop="1" x14ac:dyDescent="0.3">
      <c r="A70" s="61" t="s">
        <v>25</v>
      </c>
      <c r="B70" s="61"/>
      <c r="C70" s="88">
        <f>+'[1]Otros ingresos'!C10</f>
        <v>45983681.5</v>
      </c>
      <c r="D70" s="77"/>
      <c r="E70" s="77"/>
      <c r="F70" s="84"/>
      <c r="G70" s="84"/>
      <c r="H70" s="84"/>
      <c r="I70" s="84"/>
    </row>
    <row r="71" spans="1:9" ht="16.5" hidden="1" outlineLevel="1" thickTop="1" x14ac:dyDescent="0.3">
      <c r="A71" s="85" t="s">
        <v>26</v>
      </c>
      <c r="B71" s="3"/>
      <c r="C71" s="88">
        <f>+'[1]Otros ingresos'!C17</f>
        <v>670340000</v>
      </c>
      <c r="D71" s="88"/>
      <c r="E71" s="88"/>
      <c r="F71" s="84"/>
      <c r="G71" s="84"/>
      <c r="H71" s="84"/>
      <c r="I71" s="84"/>
    </row>
    <row r="72" spans="1:9" ht="15.75" collapsed="1" thickTop="1" x14ac:dyDescent="0.3">
      <c r="A72"/>
      <c r="B72" s="3"/>
      <c r="C72" s="3"/>
    </row>
    <row r="73" spans="1:9" x14ac:dyDescent="0.3">
      <c r="A73"/>
      <c r="B73" s="3"/>
      <c r="C73" s="3"/>
    </row>
    <row r="74" spans="1:9" x14ac:dyDescent="0.3">
      <c r="A74"/>
      <c r="B74" s="3"/>
      <c r="C74" s="3"/>
    </row>
    <row r="75" spans="1:9" x14ac:dyDescent="0.3">
      <c r="A75"/>
      <c r="B75" s="3"/>
      <c r="C75" s="3"/>
    </row>
    <row r="76" spans="1:9" x14ac:dyDescent="0.3">
      <c r="A76"/>
      <c r="B76" s="3"/>
      <c r="C76" s="3"/>
    </row>
    <row r="77" spans="1:9" x14ac:dyDescent="0.3">
      <c r="A77"/>
      <c r="B77" s="3"/>
      <c r="C77" s="3"/>
    </row>
    <row r="78" spans="1:9" x14ac:dyDescent="0.3">
      <c r="A78"/>
      <c r="B78" s="3"/>
      <c r="C78" s="3"/>
    </row>
    <row r="79" spans="1:9" x14ac:dyDescent="0.3">
      <c r="A79"/>
      <c r="B79" s="3"/>
      <c r="C79" s="3"/>
    </row>
    <row r="80" spans="1:9" x14ac:dyDescent="0.3">
      <c r="A80"/>
      <c r="B80" s="3"/>
      <c r="C80" s="3"/>
    </row>
    <row r="81" spans="1:3" x14ac:dyDescent="0.3">
      <c r="A81"/>
      <c r="B81" s="3"/>
      <c r="C81" s="3"/>
    </row>
    <row r="82" spans="1:3" x14ac:dyDescent="0.3">
      <c r="A82"/>
      <c r="B82" s="3"/>
      <c r="C82" s="3"/>
    </row>
    <row r="83" spans="1:3" x14ac:dyDescent="0.3">
      <c r="A83"/>
      <c r="B83" s="3"/>
      <c r="C83" s="3"/>
    </row>
    <row r="84" spans="1:3" x14ac:dyDescent="0.3">
      <c r="A84"/>
      <c r="B84" s="3"/>
      <c r="C84" s="3"/>
    </row>
    <row r="85" spans="1:3" x14ac:dyDescent="0.3">
      <c r="A85"/>
      <c r="B85" s="3"/>
      <c r="C85" s="3"/>
    </row>
    <row r="86" spans="1:3" x14ac:dyDescent="0.3">
      <c r="A86"/>
      <c r="B86" s="3"/>
      <c r="C86" s="3"/>
    </row>
    <row r="87" spans="1:3" x14ac:dyDescent="0.3">
      <c r="A87"/>
      <c r="B87" s="3"/>
      <c r="C87" s="3"/>
    </row>
    <row r="88" spans="1:3" x14ac:dyDescent="0.3">
      <c r="A88"/>
      <c r="B88" s="3"/>
      <c r="C88" s="3"/>
    </row>
    <row r="89" spans="1:3" x14ac:dyDescent="0.3">
      <c r="A89"/>
      <c r="B89" s="3"/>
      <c r="C89" s="3"/>
    </row>
    <row r="90" spans="1:3" x14ac:dyDescent="0.3">
      <c r="A90"/>
      <c r="B90" s="3"/>
      <c r="C90" s="3"/>
    </row>
    <row r="91" spans="1:3" x14ac:dyDescent="0.3">
      <c r="A91"/>
      <c r="B91" s="3"/>
      <c r="C91" s="3"/>
    </row>
    <row r="92" spans="1:3" x14ac:dyDescent="0.3">
      <c r="A92"/>
      <c r="B92" s="3"/>
      <c r="C92" s="3"/>
    </row>
    <row r="93" spans="1:3" x14ac:dyDescent="0.3">
      <c r="A93"/>
      <c r="B93" s="3"/>
      <c r="C93" s="3"/>
    </row>
    <row r="94" spans="1:3" x14ac:dyDescent="0.3">
      <c r="A94"/>
      <c r="B94" s="3"/>
      <c r="C94" s="3"/>
    </row>
    <row r="95" spans="1:3" x14ac:dyDescent="0.3">
      <c r="A95"/>
      <c r="B95" s="3"/>
      <c r="C95" s="3"/>
    </row>
    <row r="96" spans="1:3" x14ac:dyDescent="0.3">
      <c r="A96"/>
      <c r="B96" s="3"/>
      <c r="C96" s="3"/>
    </row>
    <row r="97" spans="1:3" x14ac:dyDescent="0.3">
      <c r="A97"/>
      <c r="B97" s="3"/>
      <c r="C97" s="3"/>
    </row>
    <row r="98" spans="1:3" x14ac:dyDescent="0.3">
      <c r="A98"/>
      <c r="B98" s="3"/>
      <c r="C98" s="3"/>
    </row>
    <row r="99" spans="1:3" x14ac:dyDescent="0.3">
      <c r="A99"/>
      <c r="B99" s="3"/>
      <c r="C99" s="3"/>
    </row>
    <row r="100" spans="1:3" x14ac:dyDescent="0.3">
      <c r="A100"/>
      <c r="B100" s="3"/>
      <c r="C100" s="3"/>
    </row>
    <row r="101" spans="1:3" x14ac:dyDescent="0.3">
      <c r="A101"/>
      <c r="B101" s="3"/>
      <c r="C101" s="3"/>
    </row>
    <row r="102" spans="1:3" x14ac:dyDescent="0.3">
      <c r="A102"/>
      <c r="B102" s="3"/>
      <c r="C102" s="3"/>
    </row>
    <row r="103" spans="1:3" x14ac:dyDescent="0.3">
      <c r="A103"/>
      <c r="B103" s="3"/>
      <c r="C103" s="3"/>
    </row>
    <row r="104" spans="1:3" x14ac:dyDescent="0.3">
      <c r="A104"/>
      <c r="B104" s="3"/>
      <c r="C104" s="3"/>
    </row>
    <row r="105" spans="1:3" x14ac:dyDescent="0.3">
      <c r="A105"/>
      <c r="B105" s="3"/>
      <c r="C105" s="3"/>
    </row>
    <row r="106" spans="1:3" x14ac:dyDescent="0.3">
      <c r="A106"/>
      <c r="B106" s="3"/>
      <c r="C106" s="3"/>
    </row>
    <row r="107" spans="1:3" x14ac:dyDescent="0.3">
      <c r="A107"/>
      <c r="B107" s="3"/>
      <c r="C107" s="3"/>
    </row>
    <row r="108" spans="1:3" x14ac:dyDescent="0.3">
      <c r="A108"/>
      <c r="B108" s="3"/>
      <c r="C108" s="3"/>
    </row>
    <row r="109" spans="1:3" x14ac:dyDescent="0.3">
      <c r="A109"/>
      <c r="B109" s="3"/>
      <c r="C109" s="3"/>
    </row>
    <row r="110" spans="1:3" x14ac:dyDescent="0.3">
      <c r="A110"/>
      <c r="B110" s="3"/>
      <c r="C110" s="3"/>
    </row>
    <row r="111" spans="1:3" x14ac:dyDescent="0.3">
      <c r="A111"/>
      <c r="B111" s="3"/>
      <c r="C111" s="3"/>
    </row>
    <row r="112" spans="1:3" x14ac:dyDescent="0.3">
      <c r="A112"/>
      <c r="B112" s="3"/>
      <c r="C112" s="3"/>
    </row>
    <row r="113" spans="1:3" x14ac:dyDescent="0.3">
      <c r="A113"/>
      <c r="B113" s="3"/>
      <c r="C113" s="3"/>
    </row>
    <row r="114" spans="1:3" x14ac:dyDescent="0.3">
      <c r="A114"/>
      <c r="B114" s="3"/>
      <c r="C114" s="3"/>
    </row>
    <row r="115" spans="1:3" x14ac:dyDescent="0.3">
      <c r="A115"/>
      <c r="B115" s="3"/>
      <c r="C115" s="3"/>
    </row>
    <row r="116" spans="1:3" x14ac:dyDescent="0.3">
      <c r="A116"/>
      <c r="B116" s="3"/>
      <c r="C116" s="3"/>
    </row>
    <row r="117" spans="1:3" x14ac:dyDescent="0.3">
      <c r="A117"/>
      <c r="B117" s="3"/>
      <c r="C117" s="3"/>
    </row>
    <row r="118" spans="1:3" x14ac:dyDescent="0.3">
      <c r="A118"/>
      <c r="B118" s="3"/>
      <c r="C118" s="3"/>
    </row>
    <row r="119" spans="1:3" x14ac:dyDescent="0.3">
      <c r="A119"/>
      <c r="B119" s="3"/>
      <c r="C119" s="3"/>
    </row>
    <row r="120" spans="1:3" x14ac:dyDescent="0.3">
      <c r="A120"/>
      <c r="B120" s="3"/>
      <c r="C120" s="3"/>
    </row>
    <row r="121" spans="1:3" x14ac:dyDescent="0.3">
      <c r="A121"/>
      <c r="B121" s="3"/>
      <c r="C121" s="3"/>
    </row>
    <row r="122" spans="1:3" x14ac:dyDescent="0.3">
      <c r="A122"/>
      <c r="B122" s="3"/>
      <c r="C122" s="3"/>
    </row>
    <row r="123" spans="1:3" x14ac:dyDescent="0.3">
      <c r="A123"/>
      <c r="B123" s="3"/>
      <c r="C123" s="3"/>
    </row>
    <row r="124" spans="1:3" x14ac:dyDescent="0.3">
      <c r="A124"/>
      <c r="B124" s="3"/>
      <c r="C124" s="3"/>
    </row>
    <row r="125" spans="1:3" x14ac:dyDescent="0.3">
      <c r="A125"/>
      <c r="B125" s="3"/>
      <c r="C125" s="3"/>
    </row>
    <row r="126" spans="1:3" x14ac:dyDescent="0.3">
      <c r="A126"/>
      <c r="B126" s="3"/>
      <c r="C126" s="3"/>
    </row>
    <row r="127" spans="1:3" x14ac:dyDescent="0.3">
      <c r="A127"/>
      <c r="B127" s="3"/>
      <c r="C127" s="3"/>
    </row>
    <row r="128" spans="1:3" x14ac:dyDescent="0.3">
      <c r="A128"/>
      <c r="B128" s="3"/>
      <c r="C128" s="3"/>
    </row>
    <row r="129" spans="1:3" x14ac:dyDescent="0.3">
      <c r="A129"/>
      <c r="B129" s="3"/>
      <c r="C129" s="3"/>
    </row>
    <row r="130" spans="1:3" x14ac:dyDescent="0.3">
      <c r="A130"/>
      <c r="B130" s="3"/>
      <c r="C130" s="3"/>
    </row>
    <row r="131" spans="1:3" x14ac:dyDescent="0.3">
      <c r="A131"/>
      <c r="B131" s="3"/>
      <c r="C131" s="3"/>
    </row>
    <row r="132" spans="1:3" x14ac:dyDescent="0.3">
      <c r="B132" s="3"/>
      <c r="C132" s="3"/>
    </row>
    <row r="133" spans="1:3" x14ac:dyDescent="0.3">
      <c r="B133" s="3"/>
      <c r="C133" s="3"/>
    </row>
    <row r="134" spans="1:3" x14ac:dyDescent="0.3">
      <c r="B134" s="3"/>
      <c r="C134" s="3"/>
    </row>
    <row r="135" spans="1:3" x14ac:dyDescent="0.3">
      <c r="B135" s="3"/>
      <c r="C135" s="3"/>
    </row>
    <row r="136" spans="1:3" x14ac:dyDescent="0.3">
      <c r="B136" s="3"/>
      <c r="C136" s="3"/>
    </row>
    <row r="137" spans="1:3" x14ac:dyDescent="0.3">
      <c r="B137" s="3"/>
      <c r="C137" s="3"/>
    </row>
    <row r="138" spans="1:3" x14ac:dyDescent="0.3">
      <c r="B138" s="3"/>
      <c r="C138" s="3"/>
    </row>
    <row r="139" spans="1:3" x14ac:dyDescent="0.3">
      <c r="B139" s="3"/>
      <c r="C139" s="3"/>
    </row>
    <row r="140" spans="1:3" x14ac:dyDescent="0.3">
      <c r="B140" s="3"/>
      <c r="C140" s="3"/>
    </row>
    <row r="141" spans="1:3" x14ac:dyDescent="0.3">
      <c r="B141" s="3"/>
      <c r="C141" s="3"/>
    </row>
    <row r="142" spans="1:3" x14ac:dyDescent="0.3">
      <c r="B142" s="3"/>
      <c r="C142" s="3"/>
    </row>
    <row r="143" spans="1:3" x14ac:dyDescent="0.3">
      <c r="B143" s="3"/>
      <c r="C143" s="3"/>
    </row>
    <row r="144" spans="1:3" x14ac:dyDescent="0.3">
      <c r="B144" s="3"/>
      <c r="C144" s="3"/>
    </row>
    <row r="145" spans="2:3" x14ac:dyDescent="0.3">
      <c r="B145" s="3"/>
      <c r="C145" s="3"/>
    </row>
    <row r="146" spans="2:3" x14ac:dyDescent="0.3">
      <c r="B146" s="3"/>
      <c r="C146" s="3"/>
    </row>
    <row r="147" spans="2:3" x14ac:dyDescent="0.3">
      <c r="B147" s="3"/>
      <c r="C147" s="3"/>
    </row>
    <row r="148" spans="2:3" x14ac:dyDescent="0.3">
      <c r="B148" s="3"/>
      <c r="C148" s="3"/>
    </row>
    <row r="149" spans="2:3" x14ac:dyDescent="0.3">
      <c r="B149" s="3"/>
      <c r="C149" s="3"/>
    </row>
    <row r="150" spans="2:3" x14ac:dyDescent="0.3">
      <c r="B150" s="3"/>
      <c r="C150" s="3"/>
    </row>
    <row r="151" spans="2:3" x14ac:dyDescent="0.3">
      <c r="B151" s="3"/>
      <c r="C151" s="3"/>
    </row>
    <row r="152" spans="2:3" x14ac:dyDescent="0.3">
      <c r="B152" s="3"/>
      <c r="C152" s="3"/>
    </row>
    <row r="153" spans="2:3" x14ac:dyDescent="0.3">
      <c r="B153" s="3"/>
      <c r="C153" s="3"/>
    </row>
    <row r="154" spans="2:3" x14ac:dyDescent="0.3">
      <c r="B154" s="3"/>
      <c r="C154" s="3"/>
    </row>
    <row r="155" spans="2:3" x14ac:dyDescent="0.3">
      <c r="B155" s="3"/>
      <c r="C155" s="3"/>
    </row>
    <row r="156" spans="2:3" x14ac:dyDescent="0.3">
      <c r="B156" s="3"/>
      <c r="C156" s="3"/>
    </row>
    <row r="157" spans="2:3" x14ac:dyDescent="0.3">
      <c r="B157" s="3"/>
      <c r="C157" s="3"/>
    </row>
    <row r="158" spans="2:3" x14ac:dyDescent="0.3">
      <c r="B158" s="3"/>
      <c r="C158" s="3"/>
    </row>
    <row r="159" spans="2:3" x14ac:dyDescent="0.3">
      <c r="B159" s="3"/>
      <c r="C159" s="3"/>
    </row>
    <row r="160" spans="2:3" x14ac:dyDescent="0.3">
      <c r="B160" s="3"/>
      <c r="C160" s="3"/>
    </row>
    <row r="161" spans="2:3" x14ac:dyDescent="0.3">
      <c r="B161" s="3"/>
      <c r="C161" s="3"/>
    </row>
    <row r="162" spans="2:3" x14ac:dyDescent="0.3">
      <c r="B162" s="3"/>
      <c r="C162" s="3"/>
    </row>
    <row r="163" spans="2:3" x14ac:dyDescent="0.3">
      <c r="B163" s="3"/>
      <c r="C163" s="3"/>
    </row>
    <row r="164" spans="2:3" x14ac:dyDescent="0.3">
      <c r="B164" s="3"/>
      <c r="C164" s="3"/>
    </row>
    <row r="165" spans="2:3" x14ac:dyDescent="0.3">
      <c r="B165" s="3"/>
      <c r="C165" s="3"/>
    </row>
    <row r="166" spans="2:3" x14ac:dyDescent="0.3">
      <c r="B166" s="3"/>
      <c r="C166" s="3"/>
    </row>
    <row r="167" spans="2:3" x14ac:dyDescent="0.3">
      <c r="B167" s="3"/>
      <c r="C167" s="3"/>
    </row>
    <row r="168" spans="2:3" x14ac:dyDescent="0.3">
      <c r="B168" s="3"/>
      <c r="C168" s="3"/>
    </row>
    <row r="169" spans="2:3" x14ac:dyDescent="0.3">
      <c r="B169" s="3"/>
      <c r="C169" s="3"/>
    </row>
    <row r="170" spans="2:3" x14ac:dyDescent="0.3">
      <c r="B170" s="3"/>
      <c r="C170" s="3"/>
    </row>
    <row r="171" spans="2:3" x14ac:dyDescent="0.3">
      <c r="B171" s="3"/>
      <c r="C171" s="3"/>
    </row>
    <row r="172" spans="2:3" x14ac:dyDescent="0.3">
      <c r="B172" s="3"/>
      <c r="C172" s="3"/>
    </row>
    <row r="173" spans="2:3" x14ac:dyDescent="0.3">
      <c r="B173" s="3"/>
      <c r="C173" s="3"/>
    </row>
    <row r="174" spans="2:3" x14ac:dyDescent="0.3">
      <c r="B174" s="3"/>
      <c r="C174" s="3"/>
    </row>
    <row r="175" spans="2:3" x14ac:dyDescent="0.3">
      <c r="B175" s="3"/>
      <c r="C175" s="3"/>
    </row>
    <row r="176" spans="2:3" x14ac:dyDescent="0.3">
      <c r="B176" s="3"/>
      <c r="C176" s="3"/>
    </row>
    <row r="177" spans="2:3" x14ac:dyDescent="0.3">
      <c r="B177" s="3"/>
      <c r="C177" s="3"/>
    </row>
    <row r="178" spans="2:3" x14ac:dyDescent="0.3">
      <c r="B178" s="3"/>
      <c r="C178" s="3"/>
    </row>
    <row r="179" spans="2:3" x14ac:dyDescent="0.3">
      <c r="B179" s="3"/>
      <c r="C179" s="3"/>
    </row>
    <row r="180" spans="2:3" x14ac:dyDescent="0.3">
      <c r="B180" s="3"/>
      <c r="C180" s="3"/>
    </row>
    <row r="181" spans="2:3" x14ac:dyDescent="0.3">
      <c r="B181" s="3"/>
      <c r="C181" s="3"/>
    </row>
    <row r="182" spans="2:3" x14ac:dyDescent="0.3">
      <c r="B182" s="3"/>
      <c r="C182" s="3"/>
    </row>
    <row r="183" spans="2:3" x14ac:dyDescent="0.3">
      <c r="B183" s="3"/>
      <c r="C183" s="3"/>
    </row>
    <row r="184" spans="2:3" x14ac:dyDescent="0.3">
      <c r="B184" s="3"/>
      <c r="C184" s="3"/>
    </row>
    <row r="185" spans="2:3" x14ac:dyDescent="0.3">
      <c r="B185" s="3"/>
      <c r="C185" s="3"/>
    </row>
    <row r="186" spans="2:3" x14ac:dyDescent="0.3">
      <c r="B186" s="3"/>
      <c r="C186" s="3"/>
    </row>
    <row r="187" spans="2:3" x14ac:dyDescent="0.3">
      <c r="B187" s="3"/>
      <c r="C187" s="3"/>
    </row>
    <row r="188" spans="2:3" x14ac:dyDescent="0.3">
      <c r="B188" s="3"/>
      <c r="C188" s="3"/>
    </row>
    <row r="189" spans="2:3" x14ac:dyDescent="0.3">
      <c r="B189" s="3"/>
      <c r="C189" s="3"/>
    </row>
    <row r="190" spans="2:3" x14ac:dyDescent="0.3">
      <c r="B190" s="3"/>
      <c r="C190" s="3"/>
    </row>
    <row r="191" spans="2:3" x14ac:dyDescent="0.3">
      <c r="B191" s="3"/>
      <c r="C191" s="3"/>
    </row>
    <row r="192" spans="2:3" x14ac:dyDescent="0.3">
      <c r="B192" s="3"/>
      <c r="C192" s="3"/>
    </row>
    <row r="193" spans="2:3" x14ac:dyDescent="0.3">
      <c r="B193" s="3"/>
      <c r="C193" s="3"/>
    </row>
    <row r="194" spans="2:3" x14ac:dyDescent="0.3">
      <c r="B194" s="3"/>
      <c r="C194" s="3"/>
    </row>
    <row r="195" spans="2:3" x14ac:dyDescent="0.3">
      <c r="B195" s="3"/>
      <c r="C195" s="3"/>
    </row>
    <row r="196" spans="2:3" x14ac:dyDescent="0.3">
      <c r="B196" s="3"/>
      <c r="C196" s="3"/>
    </row>
    <row r="197" spans="2:3" x14ac:dyDescent="0.3">
      <c r="B197" s="3"/>
      <c r="C197" s="3"/>
    </row>
    <row r="198" spans="2:3" x14ac:dyDescent="0.3">
      <c r="B198" s="3"/>
      <c r="C198" s="3"/>
    </row>
    <row r="199" spans="2:3" x14ac:dyDescent="0.3">
      <c r="B199" s="3"/>
      <c r="C199" s="3"/>
    </row>
    <row r="200" spans="2:3" x14ac:dyDescent="0.3">
      <c r="B200" s="3"/>
      <c r="C200" s="3"/>
    </row>
    <row r="201" spans="2:3" x14ac:dyDescent="0.3">
      <c r="B201" s="3"/>
      <c r="C201" s="3"/>
    </row>
    <row r="202" spans="2:3" x14ac:dyDescent="0.3">
      <c r="B202" s="3"/>
      <c r="C202" s="3"/>
    </row>
    <row r="203" spans="2:3" x14ac:dyDescent="0.3">
      <c r="B203" s="3"/>
      <c r="C203" s="3"/>
    </row>
    <row r="204" spans="2:3" x14ac:dyDescent="0.3">
      <c r="B204" s="3"/>
      <c r="C204" s="3"/>
    </row>
    <row r="205" spans="2:3" x14ac:dyDescent="0.3">
      <c r="B205" s="3"/>
      <c r="C205" s="3"/>
    </row>
    <row r="206" spans="2:3" x14ac:dyDescent="0.3">
      <c r="B206" s="3"/>
      <c r="C206" s="3"/>
    </row>
    <row r="207" spans="2:3" x14ac:dyDescent="0.3">
      <c r="B207" s="3"/>
      <c r="C207" s="3"/>
    </row>
    <row r="208" spans="2:3" x14ac:dyDescent="0.3">
      <c r="B208" s="3"/>
      <c r="C208" s="3"/>
    </row>
    <row r="209" spans="2:3" x14ac:dyDescent="0.3">
      <c r="B209" s="3"/>
      <c r="C209" s="3"/>
    </row>
    <row r="210" spans="2:3" x14ac:dyDescent="0.3">
      <c r="B210" s="3"/>
      <c r="C210" s="3"/>
    </row>
    <row r="211" spans="2:3" x14ac:dyDescent="0.3">
      <c r="B211" s="3"/>
      <c r="C211" s="3"/>
    </row>
    <row r="212" spans="2:3" x14ac:dyDescent="0.3">
      <c r="B212" s="3"/>
      <c r="C212" s="3"/>
    </row>
    <row r="213" spans="2:3" x14ac:dyDescent="0.3">
      <c r="B213" s="3"/>
      <c r="C213" s="3"/>
    </row>
    <row r="214" spans="2:3" x14ac:dyDescent="0.3">
      <c r="B214" s="3"/>
      <c r="C214" s="3"/>
    </row>
    <row r="215" spans="2:3" x14ac:dyDescent="0.3">
      <c r="B215" s="3"/>
      <c r="C215" s="3"/>
    </row>
    <row r="216" spans="2:3" x14ac:dyDescent="0.3">
      <c r="B216" s="3"/>
      <c r="C216" s="3"/>
    </row>
    <row r="217" spans="2:3" x14ac:dyDescent="0.3">
      <c r="B217" s="3"/>
      <c r="C217" s="3"/>
    </row>
    <row r="218" spans="2:3" x14ac:dyDescent="0.3">
      <c r="B218" s="3"/>
      <c r="C218" s="3"/>
    </row>
    <row r="219" spans="2:3" x14ac:dyDescent="0.3">
      <c r="B219" s="3"/>
      <c r="C219" s="3"/>
    </row>
    <row r="220" spans="2:3" x14ac:dyDescent="0.3">
      <c r="B220" s="3"/>
      <c r="C220" s="3"/>
    </row>
    <row r="221" spans="2:3" x14ac:dyDescent="0.3">
      <c r="B221" s="3"/>
      <c r="C221" s="3"/>
    </row>
    <row r="222" spans="2:3" x14ac:dyDescent="0.3">
      <c r="B222" s="3"/>
      <c r="C222" s="3"/>
    </row>
    <row r="223" spans="2:3" x14ac:dyDescent="0.3">
      <c r="B223" s="3"/>
      <c r="C223" s="3"/>
    </row>
    <row r="224" spans="2:3" x14ac:dyDescent="0.3">
      <c r="B224" s="3"/>
      <c r="C224" s="3"/>
    </row>
    <row r="225" spans="2:3" x14ac:dyDescent="0.3">
      <c r="B225" s="3"/>
      <c r="C225" s="3"/>
    </row>
    <row r="226" spans="2:3" x14ac:dyDescent="0.3">
      <c r="B226" s="3"/>
      <c r="C226" s="3"/>
    </row>
    <row r="227" spans="2:3" x14ac:dyDescent="0.3">
      <c r="B227" s="3"/>
      <c r="C227" s="3"/>
    </row>
    <row r="228" spans="2:3" x14ac:dyDescent="0.3">
      <c r="B228" s="3"/>
      <c r="C228" s="3"/>
    </row>
    <row r="229" spans="2:3" x14ac:dyDescent="0.3">
      <c r="B229" s="3"/>
      <c r="C229" s="3"/>
    </row>
    <row r="230" spans="2:3" x14ac:dyDescent="0.3">
      <c r="B230" s="3"/>
      <c r="C230" s="3"/>
    </row>
    <row r="231" spans="2:3" x14ac:dyDescent="0.3">
      <c r="B231" s="3"/>
      <c r="C231" s="3"/>
    </row>
    <row r="232" spans="2:3" x14ac:dyDescent="0.3">
      <c r="B232" s="3"/>
      <c r="C232" s="3"/>
    </row>
    <row r="233" spans="2:3" x14ac:dyDescent="0.3">
      <c r="B233" s="3"/>
      <c r="C233" s="3"/>
    </row>
    <row r="234" spans="2:3" x14ac:dyDescent="0.3">
      <c r="B234" s="3"/>
      <c r="C234" s="3"/>
    </row>
    <row r="235" spans="2:3" x14ac:dyDescent="0.3">
      <c r="B235" s="3"/>
      <c r="C235" s="3"/>
    </row>
    <row r="236" spans="2:3" x14ac:dyDescent="0.3">
      <c r="B236" s="3"/>
      <c r="C236" s="3"/>
    </row>
    <row r="237" spans="2:3" x14ac:dyDescent="0.3">
      <c r="B237" s="3"/>
      <c r="C237" s="3"/>
    </row>
    <row r="238" spans="2:3" x14ac:dyDescent="0.3">
      <c r="B238" s="3"/>
      <c r="C238" s="3"/>
    </row>
    <row r="239" spans="2:3" x14ac:dyDescent="0.3">
      <c r="B239" s="3"/>
      <c r="C239" s="3"/>
    </row>
    <row r="240" spans="2:3" x14ac:dyDescent="0.3">
      <c r="B240" s="3"/>
      <c r="C240" s="3"/>
    </row>
    <row r="241" spans="2:3" x14ac:dyDescent="0.3">
      <c r="B241" s="3"/>
      <c r="C241" s="3"/>
    </row>
    <row r="242" spans="2:3" x14ac:dyDescent="0.3">
      <c r="B242" s="3"/>
      <c r="C242" s="3"/>
    </row>
    <row r="243" spans="2:3" x14ac:dyDescent="0.3">
      <c r="B243" s="3"/>
      <c r="C243" s="3"/>
    </row>
    <row r="244" spans="2:3" x14ac:dyDescent="0.3">
      <c r="B244" s="3"/>
      <c r="C244" s="3"/>
    </row>
    <row r="245" spans="2:3" x14ac:dyDescent="0.3">
      <c r="B245" s="3"/>
      <c r="C245" s="3"/>
    </row>
    <row r="246" spans="2:3" x14ac:dyDescent="0.3">
      <c r="B246" s="3"/>
      <c r="C246" s="3"/>
    </row>
    <row r="247" spans="2:3" x14ac:dyDescent="0.3">
      <c r="B247" s="3"/>
      <c r="C247" s="3"/>
    </row>
    <row r="248" spans="2:3" x14ac:dyDescent="0.3">
      <c r="B248" s="3"/>
      <c r="C248" s="3"/>
    </row>
    <row r="249" spans="2:3" x14ac:dyDescent="0.3">
      <c r="B249" s="3"/>
      <c r="C249" s="3"/>
    </row>
    <row r="250" spans="2:3" x14ac:dyDescent="0.3">
      <c r="B250" s="3"/>
      <c r="C250" s="3"/>
    </row>
    <row r="251" spans="2:3" x14ac:dyDescent="0.3">
      <c r="B251" s="3"/>
      <c r="C251" s="3"/>
    </row>
    <row r="252" spans="2:3" x14ac:dyDescent="0.3">
      <c r="B252" s="3"/>
      <c r="C252" s="3"/>
    </row>
    <row r="253" spans="2:3" x14ac:dyDescent="0.3">
      <c r="B253" s="3"/>
      <c r="C253" s="3"/>
    </row>
    <row r="254" spans="2:3" x14ac:dyDescent="0.3">
      <c r="B254" s="3"/>
      <c r="C254" s="3"/>
    </row>
    <row r="255" spans="2:3" x14ac:dyDescent="0.3">
      <c r="B255" s="3"/>
      <c r="C255" s="3"/>
    </row>
    <row r="256" spans="2:3" x14ac:dyDescent="0.3">
      <c r="B256" s="3"/>
      <c r="C256" s="3"/>
    </row>
    <row r="257" spans="2:3" x14ac:dyDescent="0.3">
      <c r="B257" s="3"/>
      <c r="C257" s="3"/>
    </row>
    <row r="258" spans="2:3" x14ac:dyDescent="0.3">
      <c r="B258" s="3"/>
      <c r="C258" s="3"/>
    </row>
    <row r="259" spans="2:3" x14ac:dyDescent="0.3">
      <c r="B259" s="3"/>
      <c r="C259" s="3"/>
    </row>
    <row r="260" spans="2:3" x14ac:dyDescent="0.3">
      <c r="B260" s="3"/>
      <c r="C260" s="3"/>
    </row>
    <row r="261" spans="2:3" x14ac:dyDescent="0.3">
      <c r="B261" s="3"/>
      <c r="C261" s="3"/>
    </row>
    <row r="262" spans="2:3" x14ac:dyDescent="0.3">
      <c r="B262" s="3"/>
      <c r="C262" s="3"/>
    </row>
    <row r="263" spans="2:3" x14ac:dyDescent="0.3">
      <c r="B263" s="3"/>
      <c r="C263" s="3"/>
    </row>
    <row r="264" spans="2:3" x14ac:dyDescent="0.3">
      <c r="B264" s="3"/>
      <c r="C264" s="3"/>
    </row>
    <row r="265" spans="2:3" x14ac:dyDescent="0.3">
      <c r="B265" s="3"/>
      <c r="C265" s="3"/>
    </row>
    <row r="266" spans="2:3" x14ac:dyDescent="0.3">
      <c r="B266" s="3"/>
      <c r="C266" s="3"/>
    </row>
    <row r="267" spans="2:3" x14ac:dyDescent="0.3">
      <c r="B267" s="3"/>
      <c r="C267" s="3"/>
    </row>
    <row r="268" spans="2:3" x14ac:dyDescent="0.3">
      <c r="B268" s="3"/>
      <c r="C268" s="3"/>
    </row>
    <row r="269" spans="2:3" x14ac:dyDescent="0.3">
      <c r="B269" s="3"/>
      <c r="C269" s="3"/>
    </row>
    <row r="270" spans="2:3" x14ac:dyDescent="0.3">
      <c r="B270" s="3"/>
      <c r="C270" s="3"/>
    </row>
    <row r="271" spans="2:3" x14ac:dyDescent="0.3">
      <c r="B271" s="3"/>
      <c r="C271" s="3"/>
    </row>
    <row r="272" spans="2:3" x14ac:dyDescent="0.3">
      <c r="B272" s="3"/>
      <c r="C272" s="3"/>
    </row>
    <row r="273" spans="2:3" x14ac:dyDescent="0.3">
      <c r="B273" s="3"/>
      <c r="C273" s="3"/>
    </row>
    <row r="274" spans="2:3" x14ac:dyDescent="0.3">
      <c r="B274" s="3"/>
      <c r="C274" s="3"/>
    </row>
    <row r="275" spans="2:3" x14ac:dyDescent="0.3">
      <c r="B275" s="3"/>
      <c r="C275" s="3"/>
    </row>
    <row r="276" spans="2:3" x14ac:dyDescent="0.3">
      <c r="B276" s="3"/>
      <c r="C276" s="3"/>
    </row>
    <row r="277" spans="2:3" x14ac:dyDescent="0.3">
      <c r="B277" s="3"/>
      <c r="C277" s="3"/>
    </row>
    <row r="278" spans="2:3" x14ac:dyDescent="0.3">
      <c r="B278" s="3"/>
      <c r="C278" s="3"/>
    </row>
    <row r="279" spans="2:3" x14ac:dyDescent="0.3">
      <c r="B279" s="3"/>
      <c r="C279" s="3"/>
    </row>
    <row r="280" spans="2:3" x14ac:dyDescent="0.3">
      <c r="B280" s="3"/>
      <c r="C280" s="3"/>
    </row>
    <row r="281" spans="2:3" x14ac:dyDescent="0.3">
      <c r="B281" s="3"/>
      <c r="C281" s="3"/>
    </row>
    <row r="282" spans="2:3" x14ac:dyDescent="0.3">
      <c r="B282" s="3"/>
      <c r="C282" s="3"/>
    </row>
    <row r="283" spans="2:3" x14ac:dyDescent="0.3">
      <c r="B283" s="3"/>
      <c r="C283" s="3"/>
    </row>
    <row r="284" spans="2:3" x14ac:dyDescent="0.3">
      <c r="B284" s="3"/>
      <c r="C284" s="3"/>
    </row>
    <row r="285" spans="2:3" x14ac:dyDescent="0.3">
      <c r="B285" s="3"/>
      <c r="C285" s="3"/>
    </row>
    <row r="286" spans="2:3" x14ac:dyDescent="0.3">
      <c r="B286" s="3"/>
      <c r="C286" s="3"/>
    </row>
    <row r="287" spans="2:3" x14ac:dyDescent="0.3">
      <c r="B287" s="3"/>
      <c r="C287" s="3"/>
    </row>
    <row r="288" spans="2:3" x14ac:dyDescent="0.3">
      <c r="B288" s="3"/>
      <c r="C288" s="3"/>
    </row>
    <row r="289" spans="2:3" x14ac:dyDescent="0.3">
      <c r="B289" s="3"/>
      <c r="C289" s="3"/>
    </row>
    <row r="290" spans="2:3" x14ac:dyDescent="0.3">
      <c r="B290" s="3"/>
      <c r="C290" s="3"/>
    </row>
    <row r="291" spans="2:3" x14ac:dyDescent="0.3">
      <c r="B291" s="3"/>
      <c r="C291" s="3"/>
    </row>
    <row r="292" spans="2:3" x14ac:dyDescent="0.3">
      <c r="B292" s="3"/>
      <c r="C292" s="3"/>
    </row>
    <row r="293" spans="2:3" x14ac:dyDescent="0.3">
      <c r="B293" s="3"/>
      <c r="C293" s="3"/>
    </row>
    <row r="294" spans="2:3" x14ac:dyDescent="0.3">
      <c r="B294" s="3"/>
      <c r="C294" s="3"/>
    </row>
    <row r="295" spans="2:3" x14ac:dyDescent="0.3">
      <c r="B295" s="3"/>
      <c r="C295" s="3"/>
    </row>
    <row r="296" spans="2:3" x14ac:dyDescent="0.3">
      <c r="B296" s="3"/>
      <c r="C296" s="3"/>
    </row>
    <row r="297" spans="2:3" x14ac:dyDescent="0.3">
      <c r="B297" s="3"/>
      <c r="C297" s="3"/>
    </row>
    <row r="298" spans="2:3" x14ac:dyDescent="0.3">
      <c r="B298" s="3"/>
      <c r="C298" s="3"/>
    </row>
    <row r="299" spans="2:3" x14ac:dyDescent="0.3">
      <c r="B299" s="3"/>
      <c r="C299" s="3"/>
    </row>
    <row r="300" spans="2:3" x14ac:dyDescent="0.3">
      <c r="B300" s="3"/>
      <c r="C300" s="3"/>
    </row>
    <row r="301" spans="2:3" x14ac:dyDescent="0.3">
      <c r="B301" s="3"/>
      <c r="C301" s="3"/>
    </row>
    <row r="302" spans="2:3" x14ac:dyDescent="0.3">
      <c r="B302" s="3"/>
      <c r="C302" s="3"/>
    </row>
    <row r="303" spans="2:3" x14ac:dyDescent="0.3">
      <c r="B303" s="3"/>
      <c r="C303" s="3"/>
    </row>
    <row r="304" spans="2:3" x14ac:dyDescent="0.3">
      <c r="B304" s="3"/>
      <c r="C304" s="3"/>
    </row>
    <row r="305" spans="2:3" x14ac:dyDescent="0.3">
      <c r="B305" s="3"/>
      <c r="C305" s="3"/>
    </row>
    <row r="306" spans="2:3" x14ac:dyDescent="0.3">
      <c r="B306" s="3"/>
      <c r="C306" s="3"/>
    </row>
    <row r="307" spans="2:3" x14ac:dyDescent="0.3">
      <c r="B307" s="3"/>
      <c r="C307" s="3"/>
    </row>
    <row r="308" spans="2:3" x14ac:dyDescent="0.3">
      <c r="B308" s="3"/>
      <c r="C308" s="3"/>
    </row>
    <row r="309" spans="2:3" x14ac:dyDescent="0.3">
      <c r="B309" s="3"/>
      <c r="C309" s="3"/>
    </row>
    <row r="310" spans="2:3" x14ac:dyDescent="0.3">
      <c r="B310" s="3"/>
      <c r="C310" s="3"/>
    </row>
    <row r="311" spans="2:3" x14ac:dyDescent="0.3">
      <c r="B311" s="3"/>
      <c r="C311" s="3"/>
    </row>
    <row r="312" spans="2:3" x14ac:dyDescent="0.3">
      <c r="B312" s="3"/>
      <c r="C312" s="3"/>
    </row>
    <row r="313" spans="2:3" x14ac:dyDescent="0.3">
      <c r="B313" s="3"/>
      <c r="C313" s="3"/>
    </row>
    <row r="314" spans="2:3" x14ac:dyDescent="0.3">
      <c r="B314" s="3"/>
      <c r="C314" s="3"/>
    </row>
    <row r="315" spans="2:3" x14ac:dyDescent="0.3">
      <c r="B315" s="3"/>
      <c r="C315" s="3"/>
    </row>
    <row r="316" spans="2:3" x14ac:dyDescent="0.3">
      <c r="B316" s="3"/>
      <c r="C316" s="3"/>
    </row>
    <row r="317" spans="2:3" x14ac:dyDescent="0.3">
      <c r="B317" s="3"/>
      <c r="C317" s="3"/>
    </row>
    <row r="318" spans="2:3" x14ac:dyDescent="0.3">
      <c r="B318" s="3"/>
      <c r="C318" s="3"/>
    </row>
    <row r="319" spans="2:3" x14ac:dyDescent="0.3">
      <c r="B319" s="3"/>
      <c r="C319" s="3"/>
    </row>
    <row r="320" spans="2:3" x14ac:dyDescent="0.3">
      <c r="B320" s="3"/>
      <c r="C320" s="3"/>
    </row>
    <row r="321" spans="2:3" x14ac:dyDescent="0.3">
      <c r="B321" s="3"/>
      <c r="C321" s="3"/>
    </row>
    <row r="322" spans="2:3" x14ac:dyDescent="0.3">
      <c r="B322" s="3"/>
      <c r="C322" s="3"/>
    </row>
    <row r="323" spans="2:3" x14ac:dyDescent="0.3">
      <c r="B323" s="3"/>
      <c r="C323" s="3"/>
    </row>
    <row r="324" spans="2:3" x14ac:dyDescent="0.3">
      <c r="B324" s="3"/>
      <c r="C324" s="3"/>
    </row>
    <row r="325" spans="2:3" x14ac:dyDescent="0.3">
      <c r="B325" s="3"/>
      <c r="C325" s="3"/>
    </row>
    <row r="326" spans="2:3" x14ac:dyDescent="0.3">
      <c r="B326" s="3"/>
      <c r="C326" s="3"/>
    </row>
    <row r="327" spans="2:3" x14ac:dyDescent="0.3">
      <c r="B327" s="3"/>
      <c r="C327" s="3"/>
    </row>
    <row r="328" spans="2:3" x14ac:dyDescent="0.3">
      <c r="B328" s="3"/>
      <c r="C328" s="3"/>
    </row>
    <row r="329" spans="2:3" x14ac:dyDescent="0.3">
      <c r="B329" s="3"/>
      <c r="C329" s="3"/>
    </row>
    <row r="330" spans="2:3" x14ac:dyDescent="0.3">
      <c r="B330" s="3"/>
      <c r="C330" s="3"/>
    </row>
    <row r="331" spans="2:3" x14ac:dyDescent="0.3">
      <c r="B331" s="3"/>
      <c r="C331" s="3"/>
    </row>
    <row r="332" spans="2:3" x14ac:dyDescent="0.3">
      <c r="B332" s="3"/>
      <c r="C332" s="3"/>
    </row>
    <row r="333" spans="2:3" x14ac:dyDescent="0.3">
      <c r="B333" s="3"/>
      <c r="C333" s="3"/>
    </row>
    <row r="334" spans="2:3" x14ac:dyDescent="0.3">
      <c r="B334" s="3"/>
      <c r="C334" s="3"/>
    </row>
    <row r="335" spans="2:3" x14ac:dyDescent="0.3">
      <c r="B335" s="3"/>
      <c r="C335" s="3"/>
    </row>
    <row r="336" spans="2:3" x14ac:dyDescent="0.3">
      <c r="B336" s="3"/>
      <c r="C336" s="3"/>
    </row>
    <row r="337" spans="2:3" x14ac:dyDescent="0.3">
      <c r="B337" s="3"/>
      <c r="C337" s="3"/>
    </row>
    <row r="338" spans="2:3" x14ac:dyDescent="0.3">
      <c r="B338" s="3"/>
      <c r="C338" s="3"/>
    </row>
    <row r="339" spans="2:3" x14ac:dyDescent="0.3">
      <c r="B339" s="3"/>
      <c r="C339" s="3"/>
    </row>
    <row r="340" spans="2:3" x14ac:dyDescent="0.3">
      <c r="B340" s="3"/>
      <c r="C340" s="3"/>
    </row>
    <row r="341" spans="2:3" x14ac:dyDescent="0.3">
      <c r="B341" s="3"/>
      <c r="C341" s="3"/>
    </row>
    <row r="342" spans="2:3" x14ac:dyDescent="0.3">
      <c r="B342" s="3"/>
      <c r="C342" s="3"/>
    </row>
    <row r="343" spans="2:3" x14ac:dyDescent="0.3">
      <c r="B343" s="3"/>
      <c r="C343" s="3"/>
    </row>
    <row r="344" spans="2:3" x14ac:dyDescent="0.3">
      <c r="B344" s="3"/>
      <c r="C344" s="3"/>
    </row>
    <row r="345" spans="2:3" x14ac:dyDescent="0.3">
      <c r="B345" s="3"/>
      <c r="C345" s="3"/>
    </row>
    <row r="346" spans="2:3" x14ac:dyDescent="0.3">
      <c r="B346" s="3"/>
      <c r="C346" s="3"/>
    </row>
    <row r="347" spans="2:3" x14ac:dyDescent="0.3">
      <c r="B347" s="3"/>
      <c r="C347" s="3"/>
    </row>
    <row r="348" spans="2:3" x14ac:dyDescent="0.3">
      <c r="B348" s="3"/>
      <c r="C348" s="3"/>
    </row>
    <row r="349" spans="2:3" x14ac:dyDescent="0.3">
      <c r="B349" s="3"/>
      <c r="C349" s="3"/>
    </row>
    <row r="350" spans="2:3" x14ac:dyDescent="0.3">
      <c r="B350" s="3"/>
      <c r="C350" s="3"/>
    </row>
    <row r="351" spans="2:3" x14ac:dyDescent="0.3">
      <c r="B351" s="3"/>
      <c r="C351" s="3"/>
    </row>
    <row r="352" spans="2:3" x14ac:dyDescent="0.3">
      <c r="B352" s="3"/>
      <c r="C352" s="3"/>
    </row>
    <row r="353" spans="2:3" x14ac:dyDescent="0.3">
      <c r="B353" s="3"/>
      <c r="C353" s="3"/>
    </row>
    <row r="354" spans="2:3" x14ac:dyDescent="0.3">
      <c r="B354" s="3"/>
      <c r="C354" s="3"/>
    </row>
    <row r="355" spans="2:3" x14ac:dyDescent="0.3">
      <c r="B355" s="3"/>
      <c r="C355" s="3"/>
    </row>
    <row r="356" spans="2:3" x14ac:dyDescent="0.3">
      <c r="B356" s="3"/>
      <c r="C356" s="3"/>
    </row>
    <row r="357" spans="2:3" x14ac:dyDescent="0.3">
      <c r="B357" s="3"/>
      <c r="C357" s="3"/>
    </row>
    <row r="358" spans="2:3" x14ac:dyDescent="0.3">
      <c r="B358" s="3"/>
      <c r="C358" s="3"/>
    </row>
    <row r="359" spans="2:3" x14ac:dyDescent="0.3">
      <c r="B359" s="3"/>
      <c r="C359" s="3"/>
    </row>
    <row r="360" spans="2:3" x14ac:dyDescent="0.3">
      <c r="B360" s="3"/>
      <c r="C360" s="3"/>
    </row>
    <row r="361" spans="2:3" x14ac:dyDescent="0.3">
      <c r="B361" s="3"/>
      <c r="C361" s="3"/>
    </row>
    <row r="362" spans="2:3" x14ac:dyDescent="0.3">
      <c r="B362" s="3"/>
      <c r="C362" s="3"/>
    </row>
    <row r="363" spans="2:3" x14ac:dyDescent="0.3">
      <c r="B363" s="3"/>
      <c r="C363" s="3"/>
    </row>
    <row r="364" spans="2:3" x14ac:dyDescent="0.3">
      <c r="B364" s="3"/>
      <c r="C364" s="3"/>
    </row>
    <row r="365" spans="2:3" x14ac:dyDescent="0.3">
      <c r="B365" s="3"/>
      <c r="C365" s="3"/>
    </row>
    <row r="366" spans="2:3" x14ac:dyDescent="0.3">
      <c r="B366" s="3"/>
      <c r="C366" s="3"/>
    </row>
    <row r="367" spans="2:3" x14ac:dyDescent="0.3">
      <c r="B367" s="3"/>
      <c r="C367" s="3"/>
    </row>
    <row r="368" spans="2:3" x14ac:dyDescent="0.3">
      <c r="B368" s="3"/>
      <c r="C368" s="3"/>
    </row>
    <row r="369" spans="2:3" x14ac:dyDescent="0.3">
      <c r="B369" s="3"/>
      <c r="C369" s="3"/>
    </row>
    <row r="370" spans="2:3" x14ac:dyDescent="0.3">
      <c r="B370" s="3"/>
      <c r="C370" s="3"/>
    </row>
    <row r="371" spans="2:3" x14ac:dyDescent="0.3">
      <c r="B371" s="3"/>
      <c r="C371" s="3"/>
    </row>
    <row r="372" spans="2:3" x14ac:dyDescent="0.3">
      <c r="B372" s="3"/>
      <c r="C372" s="3"/>
    </row>
    <row r="373" spans="2:3" x14ac:dyDescent="0.3">
      <c r="B373" s="3"/>
      <c r="C373" s="3"/>
    </row>
    <row r="374" spans="2:3" x14ac:dyDescent="0.3">
      <c r="B374" s="3"/>
      <c r="C374" s="3"/>
    </row>
    <row r="375" spans="2:3" x14ac:dyDescent="0.3">
      <c r="B375" s="3"/>
      <c r="C375" s="3"/>
    </row>
    <row r="376" spans="2:3" x14ac:dyDescent="0.3">
      <c r="B376" s="3"/>
      <c r="C376" s="3"/>
    </row>
    <row r="377" spans="2:3" x14ac:dyDescent="0.3">
      <c r="B377" s="3"/>
      <c r="C377" s="3"/>
    </row>
    <row r="378" spans="2:3" x14ac:dyDescent="0.3">
      <c r="B378" s="3"/>
      <c r="C378" s="3"/>
    </row>
    <row r="379" spans="2:3" x14ac:dyDescent="0.3">
      <c r="B379" s="3"/>
      <c r="C379" s="3"/>
    </row>
    <row r="380" spans="2:3" x14ac:dyDescent="0.3">
      <c r="B380" s="3"/>
      <c r="C380" s="3"/>
    </row>
    <row r="381" spans="2:3" x14ac:dyDescent="0.3">
      <c r="B381" s="3"/>
      <c r="C381" s="3"/>
    </row>
    <row r="382" spans="2:3" x14ac:dyDescent="0.3">
      <c r="B382" s="3"/>
      <c r="C382" s="3"/>
    </row>
    <row r="383" spans="2:3" x14ac:dyDescent="0.3">
      <c r="B383" s="3"/>
      <c r="C383" s="3"/>
    </row>
    <row r="384" spans="2:3" x14ac:dyDescent="0.3">
      <c r="B384" s="3"/>
      <c r="C384" s="3"/>
    </row>
    <row r="385" spans="2:3" x14ac:dyDescent="0.3">
      <c r="B385" s="3"/>
      <c r="C385" s="3"/>
    </row>
    <row r="386" spans="2:3" x14ac:dyDescent="0.3">
      <c r="B386" s="3"/>
      <c r="C386" s="3"/>
    </row>
    <row r="387" spans="2:3" x14ac:dyDescent="0.3">
      <c r="B387" s="3"/>
      <c r="C387" s="3"/>
    </row>
    <row r="388" spans="2:3" x14ac:dyDescent="0.3">
      <c r="B388" s="3"/>
      <c r="C388" s="3"/>
    </row>
    <row r="389" spans="2:3" x14ac:dyDescent="0.3">
      <c r="B389" s="3"/>
      <c r="C389" s="3"/>
    </row>
    <row r="390" spans="2:3" x14ac:dyDescent="0.3">
      <c r="B390" s="3"/>
      <c r="C390" s="3"/>
    </row>
    <row r="391" spans="2:3" x14ac:dyDescent="0.3">
      <c r="B391" s="3"/>
      <c r="C391" s="3"/>
    </row>
    <row r="392" spans="2:3" x14ac:dyDescent="0.3">
      <c r="B392" s="3"/>
      <c r="C392" s="3"/>
    </row>
    <row r="393" spans="2:3" x14ac:dyDescent="0.3">
      <c r="B393" s="3"/>
      <c r="C393" s="3"/>
    </row>
    <row r="394" spans="2:3" x14ac:dyDescent="0.3">
      <c r="B394" s="3"/>
      <c r="C394" s="3"/>
    </row>
    <row r="395" spans="2:3" x14ac:dyDescent="0.3">
      <c r="B395" s="3"/>
      <c r="C395" s="3"/>
    </row>
    <row r="396" spans="2:3" x14ac:dyDescent="0.3">
      <c r="B396" s="3"/>
      <c r="C396" s="3"/>
    </row>
    <row r="397" spans="2:3" x14ac:dyDescent="0.3">
      <c r="B397" s="3"/>
      <c r="C397" s="3"/>
    </row>
    <row r="398" spans="2:3" x14ac:dyDescent="0.3">
      <c r="B398" s="3"/>
      <c r="C398" s="3"/>
    </row>
    <row r="399" spans="2:3" x14ac:dyDescent="0.3">
      <c r="B399" s="3"/>
      <c r="C399" s="3"/>
    </row>
    <row r="400" spans="2:3" x14ac:dyDescent="0.3">
      <c r="B400" s="3"/>
      <c r="C400" s="3"/>
    </row>
    <row r="401" spans="2:3" x14ac:dyDescent="0.3">
      <c r="B401" s="3"/>
      <c r="C401" s="3"/>
    </row>
    <row r="402" spans="2:3" x14ac:dyDescent="0.3">
      <c r="B402" s="3"/>
      <c r="C402" s="3"/>
    </row>
    <row r="403" spans="2:3" x14ac:dyDescent="0.3">
      <c r="B403" s="3"/>
      <c r="C403" s="3"/>
    </row>
    <row r="404" spans="2:3" x14ac:dyDescent="0.3">
      <c r="B404" s="3"/>
      <c r="C404" s="3"/>
    </row>
    <row r="405" spans="2:3" x14ac:dyDescent="0.3">
      <c r="B405" s="3"/>
      <c r="C405" s="3"/>
    </row>
    <row r="406" spans="2:3" x14ac:dyDescent="0.3">
      <c r="B406" s="3"/>
      <c r="C406" s="3"/>
    </row>
    <row r="407" spans="2:3" x14ac:dyDescent="0.3">
      <c r="B407" s="3"/>
      <c r="C407" s="3"/>
    </row>
    <row r="408" spans="2:3" x14ac:dyDescent="0.3">
      <c r="B408" s="3"/>
      <c r="C408" s="3"/>
    </row>
    <row r="409" spans="2:3" x14ac:dyDescent="0.3">
      <c r="B409" s="3"/>
      <c r="C409" s="3"/>
    </row>
    <row r="410" spans="2:3" x14ac:dyDescent="0.3">
      <c r="B410" s="3"/>
      <c r="C410" s="3"/>
    </row>
    <row r="411" spans="2:3" x14ac:dyDescent="0.3">
      <c r="B411" s="3"/>
      <c r="C411" s="3"/>
    </row>
    <row r="412" spans="2:3" x14ac:dyDescent="0.3">
      <c r="B412" s="3"/>
      <c r="C412" s="3"/>
    </row>
    <row r="413" spans="2:3" x14ac:dyDescent="0.3">
      <c r="B413" s="3"/>
      <c r="C413" s="3"/>
    </row>
    <row r="414" spans="2:3" x14ac:dyDescent="0.3">
      <c r="B414" s="3"/>
      <c r="C414" s="3"/>
    </row>
    <row r="415" spans="2:3" x14ac:dyDescent="0.3">
      <c r="B415" s="3"/>
      <c r="C415" s="3"/>
    </row>
    <row r="416" spans="2:3" x14ac:dyDescent="0.3">
      <c r="B416" s="3"/>
      <c r="C416" s="3"/>
    </row>
    <row r="417" spans="2:3" x14ac:dyDescent="0.3">
      <c r="B417" s="3"/>
      <c r="C417" s="3"/>
    </row>
    <row r="418" spans="2:3" x14ac:dyDescent="0.3">
      <c r="B418" s="3"/>
      <c r="C418" s="3"/>
    </row>
    <row r="419" spans="2:3" x14ac:dyDescent="0.3">
      <c r="B419" s="3"/>
      <c r="C419" s="3"/>
    </row>
    <row r="420" spans="2:3" x14ac:dyDescent="0.3">
      <c r="B420" s="3"/>
      <c r="C420" s="3"/>
    </row>
    <row r="421" spans="2:3" x14ac:dyDescent="0.3">
      <c r="B421" s="3"/>
      <c r="C421" s="3"/>
    </row>
    <row r="422" spans="2:3" x14ac:dyDescent="0.3">
      <c r="B422" s="3"/>
      <c r="C422" s="3"/>
    </row>
    <row r="423" spans="2:3" x14ac:dyDescent="0.3">
      <c r="B423" s="3"/>
      <c r="C423" s="3"/>
    </row>
    <row r="424" spans="2:3" x14ac:dyDescent="0.3">
      <c r="B424" s="3"/>
      <c r="C424" s="3"/>
    </row>
    <row r="425" spans="2:3" x14ac:dyDescent="0.3">
      <c r="B425" s="3"/>
      <c r="C425" s="3"/>
    </row>
    <row r="426" spans="2:3" x14ac:dyDescent="0.3">
      <c r="B426" s="3"/>
      <c r="C426" s="3"/>
    </row>
    <row r="427" spans="2:3" x14ac:dyDescent="0.3">
      <c r="B427" s="3"/>
      <c r="C427" s="3"/>
    </row>
    <row r="428" spans="2:3" x14ac:dyDescent="0.3">
      <c r="B428" s="3"/>
      <c r="C428" s="3"/>
    </row>
    <row r="429" spans="2:3" x14ac:dyDescent="0.3">
      <c r="B429" s="3"/>
      <c r="C429" s="3"/>
    </row>
    <row r="430" spans="2:3" x14ac:dyDescent="0.3">
      <c r="B430" s="3"/>
      <c r="C430" s="3"/>
    </row>
    <row r="431" spans="2:3" x14ac:dyDescent="0.3">
      <c r="B431" s="3"/>
      <c r="C431" s="3"/>
    </row>
    <row r="432" spans="2:3" x14ac:dyDescent="0.3">
      <c r="B432" s="3"/>
      <c r="C432" s="3"/>
    </row>
    <row r="433" spans="2:3" x14ac:dyDescent="0.3">
      <c r="B433" s="3"/>
      <c r="C433" s="3"/>
    </row>
    <row r="434" spans="2:3" x14ac:dyDescent="0.3">
      <c r="B434" s="3"/>
      <c r="C434" s="3"/>
    </row>
    <row r="435" spans="2:3" x14ac:dyDescent="0.3">
      <c r="B435" s="3"/>
      <c r="C435" s="3"/>
    </row>
    <row r="436" spans="2:3" x14ac:dyDescent="0.3">
      <c r="B436" s="3"/>
      <c r="C436" s="3"/>
    </row>
    <row r="437" spans="2:3" x14ac:dyDescent="0.3">
      <c r="B437" s="3"/>
      <c r="C437" s="3"/>
    </row>
    <row r="438" spans="2:3" x14ac:dyDescent="0.3">
      <c r="B438" s="3"/>
      <c r="C438" s="3"/>
    </row>
    <row r="439" spans="2:3" x14ac:dyDescent="0.3">
      <c r="B439" s="3"/>
      <c r="C439" s="3"/>
    </row>
    <row r="440" spans="2:3" x14ac:dyDescent="0.3">
      <c r="B440" s="3"/>
      <c r="C440" s="3"/>
    </row>
    <row r="441" spans="2:3" x14ac:dyDescent="0.3">
      <c r="B441" s="3"/>
      <c r="C441" s="3"/>
    </row>
    <row r="442" spans="2:3" x14ac:dyDescent="0.3">
      <c r="B442" s="3"/>
      <c r="C442" s="3"/>
    </row>
    <row r="443" spans="2:3" x14ac:dyDescent="0.3">
      <c r="B443" s="3"/>
      <c r="C443" s="3"/>
    </row>
    <row r="444" spans="2:3" x14ac:dyDescent="0.3">
      <c r="B444" s="3"/>
      <c r="C444" s="3"/>
    </row>
    <row r="445" spans="2:3" x14ac:dyDescent="0.3">
      <c r="B445" s="3"/>
      <c r="C445" s="3"/>
    </row>
    <row r="446" spans="2:3" x14ac:dyDescent="0.3">
      <c r="B446" s="3"/>
      <c r="C446" s="3"/>
    </row>
    <row r="447" spans="2:3" x14ac:dyDescent="0.3">
      <c r="B447" s="3"/>
      <c r="C447" s="3"/>
    </row>
    <row r="448" spans="2:3" x14ac:dyDescent="0.3">
      <c r="B448" s="3"/>
      <c r="C448" s="3"/>
    </row>
    <row r="449" spans="2:3" x14ac:dyDescent="0.3">
      <c r="B449" s="3"/>
      <c r="C449" s="3"/>
    </row>
    <row r="450" spans="2:3" x14ac:dyDescent="0.3">
      <c r="B450" s="3"/>
      <c r="C450" s="3"/>
    </row>
    <row r="451" spans="2:3" x14ac:dyDescent="0.3">
      <c r="B451" s="3"/>
      <c r="C451" s="3"/>
    </row>
    <row r="452" spans="2:3" x14ac:dyDescent="0.3">
      <c r="B452" s="3"/>
      <c r="C452" s="3"/>
    </row>
    <row r="453" spans="2:3" x14ac:dyDescent="0.3">
      <c r="B453" s="3"/>
      <c r="C453" s="3"/>
    </row>
    <row r="454" spans="2:3" x14ac:dyDescent="0.3">
      <c r="B454" s="3"/>
      <c r="C454" s="3"/>
    </row>
    <row r="455" spans="2:3" x14ac:dyDescent="0.3">
      <c r="B455" s="3"/>
      <c r="C455" s="3"/>
    </row>
    <row r="456" spans="2:3" x14ac:dyDescent="0.3">
      <c r="B456" s="3"/>
      <c r="C456" s="3"/>
    </row>
    <row r="457" spans="2:3" x14ac:dyDescent="0.3">
      <c r="B457" s="3"/>
      <c r="C457" s="3"/>
    </row>
    <row r="458" spans="2:3" x14ac:dyDescent="0.3">
      <c r="B458" s="3"/>
      <c r="C458" s="3"/>
    </row>
    <row r="459" spans="2:3" x14ac:dyDescent="0.3">
      <c r="B459" s="3"/>
      <c r="C459" s="3"/>
    </row>
    <row r="460" spans="2:3" x14ac:dyDescent="0.3">
      <c r="B460" s="3"/>
      <c r="C460" s="3"/>
    </row>
    <row r="461" spans="2:3" x14ac:dyDescent="0.3">
      <c r="B461" s="3"/>
      <c r="C461" s="3"/>
    </row>
    <row r="462" spans="2:3" x14ac:dyDescent="0.3">
      <c r="B462" s="3"/>
      <c r="C462" s="3"/>
    </row>
    <row r="463" spans="2:3" x14ac:dyDescent="0.3">
      <c r="B463" s="3"/>
      <c r="C463" s="3"/>
    </row>
    <row r="464" spans="2:3" x14ac:dyDescent="0.3">
      <c r="B464" s="3"/>
      <c r="C464" s="3"/>
    </row>
    <row r="465" spans="2:3" x14ac:dyDescent="0.3">
      <c r="B465" s="3"/>
      <c r="C465" s="3"/>
    </row>
    <row r="466" spans="2:3" x14ac:dyDescent="0.3">
      <c r="B466" s="3"/>
      <c r="C466" s="3"/>
    </row>
    <row r="467" spans="2:3" x14ac:dyDescent="0.3">
      <c r="B467" s="3"/>
      <c r="C467" s="3"/>
    </row>
    <row r="468" spans="2:3" x14ac:dyDescent="0.3">
      <c r="B468" s="3"/>
      <c r="C468" s="3"/>
    </row>
    <row r="469" spans="2:3" x14ac:dyDescent="0.3">
      <c r="B469" s="3"/>
      <c r="C469" s="3"/>
    </row>
    <row r="470" spans="2:3" x14ac:dyDescent="0.3">
      <c r="B470" s="3"/>
      <c r="C470" s="3"/>
    </row>
    <row r="471" spans="2:3" x14ac:dyDescent="0.3">
      <c r="B471" s="3"/>
      <c r="C471" s="3"/>
    </row>
    <row r="472" spans="2:3" x14ac:dyDescent="0.3">
      <c r="B472" s="3"/>
      <c r="C472" s="3"/>
    </row>
    <row r="473" spans="2:3" x14ac:dyDescent="0.3">
      <c r="B473" s="3"/>
      <c r="C473" s="3"/>
    </row>
    <row r="474" spans="2:3" x14ac:dyDescent="0.3">
      <c r="B474" s="3"/>
      <c r="C474" s="3"/>
    </row>
    <row r="475" spans="2:3" x14ac:dyDescent="0.3">
      <c r="B475" s="3"/>
      <c r="C475" s="3"/>
    </row>
    <row r="476" spans="2:3" x14ac:dyDescent="0.3">
      <c r="B476" s="3"/>
      <c r="C476" s="3"/>
    </row>
    <row r="477" spans="2:3" x14ac:dyDescent="0.3">
      <c r="B477" s="3"/>
      <c r="C477" s="3"/>
    </row>
    <row r="478" spans="2:3" x14ac:dyDescent="0.3">
      <c r="B478" s="3"/>
      <c r="C478" s="3"/>
    </row>
    <row r="479" spans="2:3" x14ac:dyDescent="0.3">
      <c r="B479" s="3"/>
      <c r="C479" s="3"/>
    </row>
    <row r="480" spans="2:3" x14ac:dyDescent="0.3">
      <c r="B480" s="3"/>
      <c r="C480" s="3"/>
    </row>
    <row r="481" spans="2:3" x14ac:dyDescent="0.3">
      <c r="B481" s="3"/>
      <c r="C481" s="3"/>
    </row>
    <row r="482" spans="2:3" x14ac:dyDescent="0.3">
      <c r="B482" s="3"/>
      <c r="C482" s="3"/>
    </row>
    <row r="483" spans="2:3" x14ac:dyDescent="0.3">
      <c r="B483" s="3"/>
      <c r="C483" s="3"/>
    </row>
    <row r="484" spans="2:3" x14ac:dyDescent="0.3">
      <c r="B484" s="3"/>
      <c r="C484" s="3"/>
    </row>
    <row r="485" spans="2:3" x14ac:dyDescent="0.3">
      <c r="B485" s="3"/>
      <c r="C485" s="3"/>
    </row>
    <row r="486" spans="2:3" x14ac:dyDescent="0.3">
      <c r="B486" s="3"/>
      <c r="C486" s="3"/>
    </row>
    <row r="487" spans="2:3" x14ac:dyDescent="0.3">
      <c r="B487" s="3"/>
      <c r="C487" s="3"/>
    </row>
    <row r="488" spans="2:3" x14ac:dyDescent="0.3">
      <c r="B488" s="3"/>
      <c r="C488" s="3"/>
    </row>
    <row r="489" spans="2:3" x14ac:dyDescent="0.3">
      <c r="B489" s="3"/>
      <c r="C489" s="3"/>
    </row>
    <row r="490" spans="2:3" x14ac:dyDescent="0.3">
      <c r="B490" s="3"/>
      <c r="C490" s="3"/>
    </row>
    <row r="491" spans="2:3" x14ac:dyDescent="0.3">
      <c r="B491" s="3"/>
      <c r="C491" s="3"/>
    </row>
    <row r="492" spans="2:3" x14ac:dyDescent="0.3">
      <c r="B492" s="3"/>
      <c r="C492" s="3"/>
    </row>
    <row r="493" spans="2:3" x14ac:dyDescent="0.3">
      <c r="B493" s="3"/>
      <c r="C493" s="3"/>
    </row>
    <row r="494" spans="2:3" x14ac:dyDescent="0.3">
      <c r="B494" s="3"/>
      <c r="C494" s="3"/>
    </row>
    <row r="495" spans="2:3" x14ac:dyDescent="0.3">
      <c r="B495" s="3"/>
      <c r="C495" s="3"/>
    </row>
    <row r="496" spans="2:3" x14ac:dyDescent="0.3">
      <c r="B496" s="3"/>
      <c r="C496" s="3"/>
    </row>
    <row r="497" spans="2:3" x14ac:dyDescent="0.3">
      <c r="B497" s="3"/>
      <c r="C497" s="3"/>
    </row>
    <row r="498" spans="2:3" x14ac:dyDescent="0.3">
      <c r="B498" s="3"/>
      <c r="C498" s="3"/>
    </row>
    <row r="499" spans="2:3" x14ac:dyDescent="0.3">
      <c r="B499" s="3"/>
      <c r="C499" s="3"/>
    </row>
    <row r="500" spans="2:3" x14ac:dyDescent="0.3">
      <c r="B500" s="3"/>
      <c r="C500" s="3"/>
    </row>
    <row r="501" spans="2:3" x14ac:dyDescent="0.3">
      <c r="B501" s="3"/>
      <c r="C501" s="3"/>
    </row>
    <row r="502" spans="2:3" x14ac:dyDescent="0.3">
      <c r="B502" s="3"/>
      <c r="C502" s="3"/>
    </row>
    <row r="503" spans="2:3" x14ac:dyDescent="0.3">
      <c r="B503" s="3"/>
      <c r="C503" s="3"/>
    </row>
    <row r="504" spans="2:3" x14ac:dyDescent="0.3">
      <c r="B504" s="3"/>
      <c r="C504" s="3"/>
    </row>
    <row r="505" spans="2:3" x14ac:dyDescent="0.3">
      <c r="B505" s="3"/>
      <c r="C505" s="3"/>
    </row>
    <row r="506" spans="2:3" x14ac:dyDescent="0.3">
      <c r="B506" s="3"/>
      <c r="C506" s="3"/>
    </row>
    <row r="507" spans="2:3" x14ac:dyDescent="0.3">
      <c r="B507" s="3"/>
      <c r="C507" s="3"/>
    </row>
    <row r="508" spans="2:3" x14ac:dyDescent="0.3">
      <c r="B508" s="3"/>
      <c r="C508" s="3"/>
    </row>
    <row r="509" spans="2:3" x14ac:dyDescent="0.3">
      <c r="B509" s="3"/>
      <c r="C509" s="3"/>
    </row>
    <row r="510" spans="2:3" x14ac:dyDescent="0.3">
      <c r="B510" s="3"/>
      <c r="C510" s="3"/>
    </row>
    <row r="511" spans="2:3" x14ac:dyDescent="0.3">
      <c r="B511" s="3"/>
      <c r="C511" s="3"/>
    </row>
    <row r="512" spans="2:3" x14ac:dyDescent="0.3">
      <c r="B512" s="3"/>
      <c r="C512" s="3"/>
    </row>
    <row r="513" spans="2:3" x14ac:dyDescent="0.3">
      <c r="B513" s="3"/>
      <c r="C513" s="3"/>
    </row>
    <row r="514" spans="2:3" x14ac:dyDescent="0.3">
      <c r="B514" s="3"/>
      <c r="C514" s="3"/>
    </row>
    <row r="515" spans="2:3" x14ac:dyDescent="0.3">
      <c r="B515" s="3"/>
      <c r="C515" s="3"/>
    </row>
    <row r="516" spans="2:3" x14ac:dyDescent="0.3">
      <c r="B516" s="3"/>
      <c r="C516" s="3"/>
    </row>
    <row r="517" spans="2:3" x14ac:dyDescent="0.3">
      <c r="B517" s="3"/>
      <c r="C517" s="3"/>
    </row>
    <row r="518" spans="2:3" x14ac:dyDescent="0.3">
      <c r="B518" s="3"/>
      <c r="C518" s="3"/>
    </row>
    <row r="519" spans="2:3" x14ac:dyDescent="0.3">
      <c r="B519" s="3"/>
      <c r="C519" s="3"/>
    </row>
    <row r="520" spans="2:3" x14ac:dyDescent="0.3">
      <c r="B520" s="3"/>
      <c r="C520" s="3"/>
    </row>
    <row r="521" spans="2:3" x14ac:dyDescent="0.3">
      <c r="B521" s="3"/>
      <c r="C521" s="3"/>
    </row>
    <row r="522" spans="2:3" x14ac:dyDescent="0.3">
      <c r="B522" s="3"/>
      <c r="C522" s="3"/>
    </row>
    <row r="523" spans="2:3" x14ac:dyDescent="0.3">
      <c r="B523" s="3"/>
      <c r="C523" s="3"/>
    </row>
    <row r="524" spans="2:3" x14ac:dyDescent="0.3">
      <c r="B524" s="3"/>
      <c r="C524" s="3"/>
    </row>
    <row r="525" spans="2:3" x14ac:dyDescent="0.3">
      <c r="B525" s="3"/>
      <c r="C525" s="3"/>
    </row>
    <row r="526" spans="2:3" x14ac:dyDescent="0.3">
      <c r="B526" s="3"/>
      <c r="C526" s="3"/>
    </row>
    <row r="527" spans="2:3" x14ac:dyDescent="0.3">
      <c r="B527" s="3"/>
      <c r="C527" s="3"/>
    </row>
    <row r="528" spans="2:3" x14ac:dyDescent="0.3">
      <c r="B528" s="3"/>
      <c r="C528" s="3"/>
    </row>
    <row r="529" spans="2:3" x14ac:dyDescent="0.3">
      <c r="B529" s="3"/>
      <c r="C529" s="3"/>
    </row>
    <row r="530" spans="2:3" x14ac:dyDescent="0.3">
      <c r="B530" s="3"/>
      <c r="C530" s="3"/>
    </row>
    <row r="531" spans="2:3" x14ac:dyDescent="0.3">
      <c r="B531" s="3"/>
      <c r="C531" s="3"/>
    </row>
    <row r="532" spans="2:3" x14ac:dyDescent="0.3">
      <c r="B532" s="3"/>
      <c r="C532" s="3"/>
    </row>
    <row r="533" spans="2:3" x14ac:dyDescent="0.3">
      <c r="B533" s="3"/>
      <c r="C533" s="3"/>
    </row>
    <row r="534" spans="2:3" x14ac:dyDescent="0.3">
      <c r="B534" s="3"/>
      <c r="C534" s="3"/>
    </row>
    <row r="535" spans="2:3" x14ac:dyDescent="0.3">
      <c r="B535" s="3"/>
      <c r="C535" s="3"/>
    </row>
    <row r="536" spans="2:3" x14ac:dyDescent="0.3">
      <c r="B536" s="3"/>
      <c r="C536" s="3"/>
    </row>
    <row r="537" spans="2:3" x14ac:dyDescent="0.3">
      <c r="B537" s="3"/>
      <c r="C537" s="3"/>
    </row>
    <row r="538" spans="2:3" x14ac:dyDescent="0.3">
      <c r="B538" s="3"/>
      <c r="C538" s="3"/>
    </row>
    <row r="539" spans="2:3" x14ac:dyDescent="0.3">
      <c r="B539" s="3"/>
      <c r="C539" s="3"/>
    </row>
    <row r="540" spans="2:3" x14ac:dyDescent="0.3">
      <c r="B540" s="3"/>
      <c r="C540" s="3"/>
    </row>
    <row r="541" spans="2:3" x14ac:dyDescent="0.3">
      <c r="B541" s="3"/>
      <c r="C541" s="3"/>
    </row>
    <row r="542" spans="2:3" x14ac:dyDescent="0.3">
      <c r="B542" s="3"/>
      <c r="C542" s="3"/>
    </row>
    <row r="543" spans="2:3" x14ac:dyDescent="0.3">
      <c r="B543" s="3"/>
      <c r="C543" s="3"/>
    </row>
    <row r="544" spans="2:3" x14ac:dyDescent="0.3">
      <c r="B544" s="3"/>
      <c r="C544" s="3"/>
    </row>
    <row r="545" spans="2:3" x14ac:dyDescent="0.3">
      <c r="B545" s="3"/>
      <c r="C545" s="3"/>
    </row>
    <row r="546" spans="2:3" x14ac:dyDescent="0.3">
      <c r="B546" s="3"/>
      <c r="C546" s="3"/>
    </row>
    <row r="547" spans="2:3" x14ac:dyDescent="0.3">
      <c r="B547" s="3"/>
      <c r="C547" s="3"/>
    </row>
  </sheetData>
  <mergeCells count="5">
    <mergeCell ref="A2:E2"/>
    <mergeCell ref="A3:E3"/>
    <mergeCell ref="A4:E4"/>
    <mergeCell ref="A6:E6"/>
    <mergeCell ref="A8:A10"/>
  </mergeCells>
  <printOptions horizontalCentered="1"/>
  <pageMargins left="0.39370078740157483" right="0.39370078740157483" top="0.59055118110236227" bottom="0.59055118110236227" header="0.51181102362204722" footer="0.51181102362204722"/>
  <pageSetup scale="8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7</vt:i4>
      </vt:variant>
    </vt:vector>
  </HeadingPairs>
  <TitlesOfParts>
    <vt:vector size="8" baseType="lpstr">
      <vt:lpstr>Anexo 1</vt:lpstr>
      <vt:lpstr>'Anexo 1'!Área_de_impresión</vt:lpstr>
      <vt:lpstr>CABEZAS_PROYEC</vt:lpstr>
      <vt:lpstr>EPPC</vt:lpstr>
      <vt:lpstr>FOMENTO</vt:lpstr>
      <vt:lpstr>ppc</vt:lpstr>
      <vt:lpstr>'Anexo 1'!Títulos_a_imprimir</vt:lpstr>
      <vt:lpstr>VTAS2005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Rubio</dc:creator>
  <cp:lastModifiedBy>Oscar Rubio</cp:lastModifiedBy>
  <dcterms:created xsi:type="dcterms:W3CDTF">2019-10-16T15:48:40Z</dcterms:created>
  <dcterms:modified xsi:type="dcterms:W3CDTF">2019-10-16T15:49:21Z</dcterms:modified>
</cp:coreProperties>
</file>