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19\LEY 1712\EJECUCION PRESUPUESTAL HISTORICA ANUAL\2019\Ingreso\"/>
    </mc:Choice>
  </mc:AlternateContent>
  <xr:revisionPtr revIDLastSave="0" documentId="8_{F4FB9FD3-8929-4651-87A0-74EDAC2F81E0}" xr6:coauthVersionLast="44" xr6:coauthVersionMax="44" xr10:uidLastSave="{00000000-0000-0000-0000-000000000000}"/>
  <bookViews>
    <workbookView xWindow="-120" yWindow="-120" windowWidth="24240" windowHeight="13140" xr2:uid="{B36EBF7C-9AA8-4159-A4C6-BCEB6F874064}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programas'!$50:$50,'[2]Inversión total en programas'!$60:$63</definedName>
    <definedName name="_xlnm.Print_Area" localSheetId="0">'Anexo 1'!$A$1:$E$39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'Anexo 1'!$B$16</definedName>
    <definedName name="RESERV_FUTU">#REF!</definedName>
    <definedName name="saldo">#REF!</definedName>
    <definedName name="saldos">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1'!$1:$6</definedName>
    <definedName name="_xlnm.Print_Titles">#REF!</definedName>
    <definedName name="VTAS2005">'Anexo 1'!$B$33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4" i="1"/>
  <c r="B46" i="1" s="1"/>
  <c r="B41" i="1"/>
  <c r="B40" i="1"/>
  <c r="B42" i="1" s="1"/>
  <c r="D38" i="1"/>
  <c r="D37" i="1"/>
  <c r="B37" i="1"/>
  <c r="E37" i="1" s="1"/>
  <c r="D36" i="1"/>
  <c r="D35" i="1"/>
  <c r="D34" i="1"/>
  <c r="E33" i="1"/>
  <c r="D33" i="1"/>
  <c r="C32" i="1"/>
  <c r="E30" i="1"/>
  <c r="D30" i="1"/>
  <c r="E29" i="1"/>
  <c r="D29" i="1"/>
  <c r="D28" i="1"/>
  <c r="C28" i="1"/>
  <c r="C26" i="1" s="1"/>
  <c r="B28" i="1"/>
  <c r="D27" i="1"/>
  <c r="E24" i="1"/>
  <c r="D24" i="1"/>
  <c r="E23" i="1"/>
  <c r="D23" i="1"/>
  <c r="D22" i="1"/>
  <c r="C22" i="1"/>
  <c r="E22" i="1" s="1"/>
  <c r="B22" i="1"/>
  <c r="E20" i="1"/>
  <c r="D20" i="1"/>
  <c r="E19" i="1"/>
  <c r="D19" i="1"/>
  <c r="D18" i="1"/>
  <c r="C18" i="1"/>
  <c r="E18" i="1" s="1"/>
  <c r="B18" i="1"/>
  <c r="E16" i="1"/>
  <c r="D16" i="1"/>
  <c r="B16" i="1"/>
  <c r="B15" i="1"/>
  <c r="D15" i="1" s="1"/>
  <c r="C14" i="1"/>
  <c r="C12" i="1" s="1"/>
  <c r="C39" i="1" l="1"/>
  <c r="E15" i="1"/>
  <c r="B32" i="1"/>
  <c r="D32" i="1" s="1"/>
  <c r="B14" i="1"/>
  <c r="B12" i="1" s="1"/>
  <c r="E12" i="1" s="1"/>
  <c r="D14" i="1"/>
  <c r="E28" i="1"/>
  <c r="E14" i="1"/>
  <c r="B26" i="1" l="1"/>
  <c r="E32" i="1"/>
  <c r="D12" i="1"/>
  <c r="B39" i="1" l="1"/>
  <c r="E26" i="1"/>
  <c r="D26" i="1"/>
  <c r="E39" i="1" l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Rubio</author>
  </authors>
  <commentList>
    <comment ref="A34" authorId="0" shapeId="0" xr:uid="{9952EB3C-7105-4B18-A03B-1D5F94280E50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5" authorId="0" shapeId="0" xr:uid="{4A877A34-F0C5-4422-BD39-BC465B2C9350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  <comment ref="A36" authorId="0" shapeId="0" xr:uid="{ACA9800E-90CA-4DA1-A098-916A8BF7FD40}">
      <text>
        <r>
          <rPr>
            <sz val="9"/>
            <color indexed="81"/>
            <rFont val="Tahoma"/>
            <family val="2"/>
          </rPr>
          <t>Aprovechamiento, intereses mora distribuidores y comites,ajuste diferencia en cambio importaciones</t>
        </r>
      </text>
    </comment>
  </commentList>
</comments>
</file>

<file path=xl/sharedStrings.xml><?xml version="1.0" encoding="utf-8"?>
<sst xmlns="http://schemas.openxmlformats.org/spreadsheetml/2006/main" count="42" uniqueCount="35">
  <si>
    <t>MINISTERIO DE AGRICULTURA Y DESARROLLO RURAL</t>
  </si>
  <si>
    <t>DIRECCIÓN DE PLANEACIÓN Y SEGUIMIENTO PRESUPUESTAL</t>
  </si>
  <si>
    <t>PRESUPUESTO DE INGRESOS VIGENCIA  2.019</t>
  </si>
  <si>
    <t>PRESUPUESTO JUL-SEP</t>
  </si>
  <si>
    <t>ANEXO 1</t>
  </si>
  <si>
    <t>CUENTAS</t>
  </si>
  <si>
    <t>PRESUPUESTO</t>
  </si>
  <si>
    <t>ACUERDO 15/19</t>
  </si>
  <si>
    <t>% EJECUCIÓN</t>
  </si>
  <si>
    <t>SOLICITADO</t>
  </si>
  <si>
    <t>EJECUTADO</t>
  </si>
  <si>
    <t>% PARTICIPACIÓN</t>
  </si>
  <si>
    <t>JUL-SEP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</si>
  <si>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</si>
  <si>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</si>
  <si>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</si>
  <si>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</si>
  <si>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</si>
  <si>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</si>
  <si>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</si>
  <si>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</si>
  <si>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</si>
  <si>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</si>
  <si>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</si>
  <si>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</si>
  <si>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</si>
  <si>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</si>
  <si>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</si>
  <si>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</si>
  <si>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</si>
  <si>
    <t>ingresos fnp</t>
  </si>
  <si>
    <t>gastos fnp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</si>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</sst>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_ * #,##0_ ;_ * \-#,##0_ ;_ * &quot;-&quot;??_ ;_ @_ 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164" fontId="3" fillId="0" borderId="0" xfId="2" applyFont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wrapText="1"/>
    </xf>
    <xf numFmtId="166" fontId="4" fillId="0" borderId="11" xfId="4" applyNumberFormat="1" applyFont="1" applyBorder="1" applyAlignment="1">
      <alignment horizontal="center" wrapText="1"/>
    </xf>
    <xf numFmtId="168" fontId="4" fillId="0" borderId="12" xfId="5" applyNumberFormat="1" applyFont="1" applyBorder="1" applyAlignment="1">
      <alignment wrapText="1"/>
    </xf>
    <xf numFmtId="10" fontId="4" fillId="0" borderId="13" xfId="3" applyNumberFormat="1" applyFont="1" applyBorder="1" applyAlignment="1">
      <alignment wrapText="1"/>
    </xf>
    <xf numFmtId="0" fontId="2" fillId="2" borderId="14" xfId="0" applyFont="1" applyFill="1" applyBorder="1" applyAlignment="1">
      <alignment wrapText="1"/>
    </xf>
    <xf numFmtId="168" fontId="2" fillId="0" borderId="12" xfId="5" applyNumberFormat="1" applyFont="1" applyBorder="1" applyAlignment="1">
      <alignment wrapText="1"/>
    </xf>
    <xf numFmtId="0" fontId="4" fillId="2" borderId="15" xfId="0" applyFont="1" applyFill="1" applyBorder="1" applyAlignment="1">
      <alignment wrapText="1"/>
    </xf>
    <xf numFmtId="166" fontId="4" fillId="0" borderId="16" xfId="4" applyNumberFormat="1" applyFont="1" applyBorder="1" applyAlignment="1">
      <alignment wrapText="1"/>
    </xf>
    <xf numFmtId="168" fontId="4" fillId="0" borderId="16" xfId="5" applyNumberFormat="1" applyFont="1" applyBorder="1" applyAlignment="1">
      <alignment wrapText="1"/>
    </xf>
    <xf numFmtId="167" fontId="3" fillId="0" borderId="0" xfId="1" applyFont="1"/>
    <xf numFmtId="168" fontId="3" fillId="0" borderId="0" xfId="0" applyNumberFormat="1" applyFont="1"/>
    <xf numFmtId="10" fontId="2" fillId="0" borderId="13" xfId="3" applyNumberFormat="1" applyFont="1" applyBorder="1" applyAlignment="1">
      <alignment wrapText="1"/>
    </xf>
    <xf numFmtId="166" fontId="3" fillId="0" borderId="0" xfId="0" applyNumberFormat="1" applyFont="1"/>
    <xf numFmtId="168" fontId="6" fillId="0" borderId="0" xfId="0" applyNumberFormat="1" applyFont="1"/>
    <xf numFmtId="0" fontId="4" fillId="2" borderId="14" xfId="0" applyFont="1" applyFill="1" applyBorder="1" applyAlignment="1">
      <alignment wrapText="1"/>
    </xf>
    <xf numFmtId="10" fontId="2" fillId="0" borderId="17" xfId="3" applyNumberFormat="1" applyFont="1" applyBorder="1" applyAlignment="1">
      <alignment wrapText="1"/>
    </xf>
    <xf numFmtId="3" fontId="6" fillId="0" borderId="0" xfId="0" applyNumberFormat="1" applyFont="1"/>
    <xf numFmtId="3" fontId="3" fillId="0" borderId="0" xfId="0" applyNumberFormat="1" applyFont="1"/>
    <xf numFmtId="168" fontId="2" fillId="0" borderId="12" xfId="3" applyNumberFormat="1" applyFont="1" applyBorder="1" applyAlignment="1">
      <alignment wrapText="1"/>
    </xf>
    <xf numFmtId="166" fontId="6" fillId="0" borderId="0" xfId="0" applyNumberFormat="1" applyFont="1"/>
    <xf numFmtId="0" fontId="2" fillId="2" borderId="15" xfId="0" applyFont="1" applyFill="1" applyBorder="1" applyAlignment="1">
      <alignment wrapText="1"/>
    </xf>
    <xf numFmtId="168" fontId="2" fillId="0" borderId="16" xfId="3" applyNumberFormat="1" applyFont="1" applyBorder="1" applyAlignment="1">
      <alignment wrapText="1"/>
    </xf>
    <xf numFmtId="0" fontId="6" fillId="0" borderId="0" xfId="0" applyFont="1"/>
    <xf numFmtId="0" fontId="2" fillId="2" borderId="18" xfId="0" applyFont="1" applyFill="1" applyBorder="1" applyAlignment="1">
      <alignment wrapText="1"/>
    </xf>
    <xf numFmtId="168" fontId="2" fillId="0" borderId="19" xfId="5" applyNumberFormat="1" applyFont="1" applyBorder="1" applyAlignment="1">
      <alignment wrapText="1"/>
    </xf>
    <xf numFmtId="0" fontId="4" fillId="2" borderId="20" xfId="0" applyFont="1" applyFill="1" applyBorder="1" applyAlignment="1">
      <alignment wrapText="1"/>
    </xf>
    <xf numFmtId="168" fontId="4" fillId="0" borderId="21" xfId="0" applyNumberFormat="1" applyFont="1" applyBorder="1" applyAlignment="1">
      <alignment wrapText="1"/>
    </xf>
    <xf numFmtId="10" fontId="4" fillId="0" borderId="22" xfId="3" applyNumberFormat="1" applyFont="1" applyBorder="1" applyAlignment="1">
      <alignment wrapText="1"/>
    </xf>
    <xf numFmtId="0" fontId="2" fillId="2" borderId="23" xfId="0" applyFont="1" applyFill="1" applyBorder="1" applyAlignment="1">
      <alignment wrapText="1"/>
    </xf>
  </cellXfs>
  <cellStyles count="6">
    <cellStyle name="Millares" xfId="1" builtinId="3"/>
    <cellStyle name="Millares_Formato Presupuesto Minagricultura" xfId="5" xr:uid="{3DE21373-7B06-406B-A175-13216669F506}"/>
    <cellStyle name="Millares_INGRESOS 2005" xfId="4" xr:uid="{26E40989-B5B9-4CFF-8B59-8EBB036AF009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9/cierre%20Jul-Se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Anexo 2 "/>
      <sheetName val="Funcionamiento"/>
      <sheetName val="Nómina y honorarios 2019"/>
    </sheetNames>
    <sheetDataSet>
      <sheetData sheetId="0"/>
      <sheetData sheetId="1">
        <row r="18">
          <cell r="C18">
            <v>421627500</v>
          </cell>
        </row>
      </sheetData>
      <sheetData sheetId="2">
        <row r="103">
          <cell r="K103">
            <v>4074821021</v>
          </cell>
        </row>
        <row r="184">
          <cell r="K184">
            <v>406857295</v>
          </cell>
        </row>
        <row r="194">
          <cell r="K194">
            <v>12819216013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A9679-21D0-4B73-BC1D-871E26D1E3BD}">
  <dimension ref="A1:J47"/>
  <sheetViews>
    <sheetView tabSelected="1" view="pageBreakPreview" zoomScaleNormal="100" zoomScaleSheetLayoutView="100" workbookViewId="0">
      <pane xSplit="1" ySplit="11" topLeftCell="B12" activePane="bottomRight" state="frozen"/>
      <selection activeCell="X27" sqref="X27"/>
      <selection pane="topRight" activeCell="X27" sqref="X27"/>
      <selection pane="bottomLeft" activeCell="X27" sqref="X27"/>
      <selection pane="bottomRight" activeCell="B20" sqref="B20"/>
    </sheetView>
  </sheetViews>
  <sheetFormatPr baseColWidth="10" defaultRowHeight="15" outlineLevelRow="1" x14ac:dyDescent="0.3"/>
  <cols>
    <col min="1" max="1" width="35.5703125" style="2" customWidth="1"/>
    <col min="2" max="2" width="22.42578125" style="2" bestFit="1" customWidth="1"/>
    <col min="3" max="4" width="22.42578125" style="2" customWidth="1"/>
    <col min="5" max="5" width="19" style="2" customWidth="1"/>
    <col min="6" max="6" width="23" style="2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256" width="11.42578125" style="2"/>
    <col min="257" max="257" width="35.5703125" style="2" customWidth="1"/>
    <col min="258" max="258" width="22.42578125" style="2" bestFit="1" customWidth="1"/>
    <col min="259" max="260" width="22.42578125" style="2" customWidth="1"/>
    <col min="261" max="261" width="19" style="2" customWidth="1"/>
    <col min="262" max="262" width="23" style="2" customWidth="1"/>
    <col min="263" max="263" width="18" style="2" bestFit="1" customWidth="1"/>
    <col min="264" max="264" width="12.5703125" style="2" bestFit="1" customWidth="1"/>
    <col min="265" max="265" width="16.140625" style="2" bestFit="1" customWidth="1"/>
    <col min="266" max="266" width="12" style="2" bestFit="1" customWidth="1"/>
    <col min="267" max="267" width="11.85546875" style="2" bestFit="1" customWidth="1"/>
    <col min="268" max="268" width="12" style="2" bestFit="1" customWidth="1"/>
    <col min="269" max="512" width="11.42578125" style="2"/>
    <col min="513" max="513" width="35.5703125" style="2" customWidth="1"/>
    <col min="514" max="514" width="22.42578125" style="2" bestFit="1" customWidth="1"/>
    <col min="515" max="516" width="22.42578125" style="2" customWidth="1"/>
    <col min="517" max="517" width="19" style="2" customWidth="1"/>
    <col min="518" max="518" width="23" style="2" customWidth="1"/>
    <col min="519" max="519" width="18" style="2" bestFit="1" customWidth="1"/>
    <col min="520" max="520" width="12.5703125" style="2" bestFit="1" customWidth="1"/>
    <col min="521" max="521" width="16.140625" style="2" bestFit="1" customWidth="1"/>
    <col min="522" max="522" width="12" style="2" bestFit="1" customWidth="1"/>
    <col min="523" max="523" width="11.85546875" style="2" bestFit="1" customWidth="1"/>
    <col min="524" max="524" width="12" style="2" bestFit="1" customWidth="1"/>
    <col min="525" max="768" width="11.42578125" style="2"/>
    <col min="769" max="769" width="35.5703125" style="2" customWidth="1"/>
    <col min="770" max="770" width="22.42578125" style="2" bestFit="1" customWidth="1"/>
    <col min="771" max="772" width="22.42578125" style="2" customWidth="1"/>
    <col min="773" max="773" width="19" style="2" customWidth="1"/>
    <col min="774" max="774" width="23" style="2" customWidth="1"/>
    <col min="775" max="775" width="18" style="2" bestFit="1" customWidth="1"/>
    <col min="776" max="776" width="12.5703125" style="2" bestFit="1" customWidth="1"/>
    <col min="777" max="777" width="16.140625" style="2" bestFit="1" customWidth="1"/>
    <col min="778" max="778" width="12" style="2" bestFit="1" customWidth="1"/>
    <col min="779" max="779" width="11.85546875" style="2" bestFit="1" customWidth="1"/>
    <col min="780" max="780" width="12" style="2" bestFit="1" customWidth="1"/>
    <col min="781" max="1024" width="11.42578125" style="2"/>
    <col min="1025" max="1025" width="35.5703125" style="2" customWidth="1"/>
    <col min="1026" max="1026" width="22.42578125" style="2" bestFit="1" customWidth="1"/>
    <col min="1027" max="1028" width="22.42578125" style="2" customWidth="1"/>
    <col min="1029" max="1029" width="19" style="2" customWidth="1"/>
    <col min="1030" max="1030" width="23" style="2" customWidth="1"/>
    <col min="1031" max="1031" width="18" style="2" bestFit="1" customWidth="1"/>
    <col min="1032" max="1032" width="12.5703125" style="2" bestFit="1" customWidth="1"/>
    <col min="1033" max="1033" width="16.140625" style="2" bestFit="1" customWidth="1"/>
    <col min="1034" max="1034" width="12" style="2" bestFit="1" customWidth="1"/>
    <col min="1035" max="1035" width="11.85546875" style="2" bestFit="1" customWidth="1"/>
    <col min="1036" max="1036" width="12" style="2" bestFit="1" customWidth="1"/>
    <col min="1037" max="1280" width="11.42578125" style="2"/>
    <col min="1281" max="1281" width="35.5703125" style="2" customWidth="1"/>
    <col min="1282" max="1282" width="22.42578125" style="2" bestFit="1" customWidth="1"/>
    <col min="1283" max="1284" width="22.42578125" style="2" customWidth="1"/>
    <col min="1285" max="1285" width="19" style="2" customWidth="1"/>
    <col min="1286" max="1286" width="23" style="2" customWidth="1"/>
    <col min="1287" max="1287" width="18" style="2" bestFit="1" customWidth="1"/>
    <col min="1288" max="1288" width="12.5703125" style="2" bestFit="1" customWidth="1"/>
    <col min="1289" max="1289" width="16.140625" style="2" bestFit="1" customWidth="1"/>
    <col min="1290" max="1290" width="12" style="2" bestFit="1" customWidth="1"/>
    <col min="1291" max="1291" width="11.85546875" style="2" bestFit="1" customWidth="1"/>
    <col min="1292" max="1292" width="12" style="2" bestFit="1" customWidth="1"/>
    <col min="1293" max="1536" width="11.42578125" style="2"/>
    <col min="1537" max="1537" width="35.5703125" style="2" customWidth="1"/>
    <col min="1538" max="1538" width="22.42578125" style="2" bestFit="1" customWidth="1"/>
    <col min="1539" max="1540" width="22.42578125" style="2" customWidth="1"/>
    <col min="1541" max="1541" width="19" style="2" customWidth="1"/>
    <col min="1542" max="1542" width="23" style="2" customWidth="1"/>
    <col min="1543" max="1543" width="18" style="2" bestFit="1" customWidth="1"/>
    <col min="1544" max="1544" width="12.5703125" style="2" bestFit="1" customWidth="1"/>
    <col min="1545" max="1545" width="16.140625" style="2" bestFit="1" customWidth="1"/>
    <col min="1546" max="1546" width="12" style="2" bestFit="1" customWidth="1"/>
    <col min="1547" max="1547" width="11.85546875" style="2" bestFit="1" customWidth="1"/>
    <col min="1548" max="1548" width="12" style="2" bestFit="1" customWidth="1"/>
    <col min="1549" max="1792" width="11.42578125" style="2"/>
    <col min="1793" max="1793" width="35.5703125" style="2" customWidth="1"/>
    <col min="1794" max="1794" width="22.42578125" style="2" bestFit="1" customWidth="1"/>
    <col min="1795" max="1796" width="22.42578125" style="2" customWidth="1"/>
    <col min="1797" max="1797" width="19" style="2" customWidth="1"/>
    <col min="1798" max="1798" width="23" style="2" customWidth="1"/>
    <col min="1799" max="1799" width="18" style="2" bestFit="1" customWidth="1"/>
    <col min="1800" max="1800" width="12.5703125" style="2" bestFit="1" customWidth="1"/>
    <col min="1801" max="1801" width="16.140625" style="2" bestFit="1" customWidth="1"/>
    <col min="1802" max="1802" width="12" style="2" bestFit="1" customWidth="1"/>
    <col min="1803" max="1803" width="11.85546875" style="2" bestFit="1" customWidth="1"/>
    <col min="1804" max="1804" width="12" style="2" bestFit="1" customWidth="1"/>
    <col min="1805" max="2048" width="11.42578125" style="2"/>
    <col min="2049" max="2049" width="35.5703125" style="2" customWidth="1"/>
    <col min="2050" max="2050" width="22.42578125" style="2" bestFit="1" customWidth="1"/>
    <col min="2051" max="2052" width="22.42578125" style="2" customWidth="1"/>
    <col min="2053" max="2053" width="19" style="2" customWidth="1"/>
    <col min="2054" max="2054" width="23" style="2" customWidth="1"/>
    <col min="2055" max="2055" width="18" style="2" bestFit="1" customWidth="1"/>
    <col min="2056" max="2056" width="12.5703125" style="2" bestFit="1" customWidth="1"/>
    <col min="2057" max="2057" width="16.140625" style="2" bestFit="1" customWidth="1"/>
    <col min="2058" max="2058" width="12" style="2" bestFit="1" customWidth="1"/>
    <col min="2059" max="2059" width="11.85546875" style="2" bestFit="1" customWidth="1"/>
    <col min="2060" max="2060" width="12" style="2" bestFit="1" customWidth="1"/>
    <col min="2061" max="2304" width="11.42578125" style="2"/>
    <col min="2305" max="2305" width="35.5703125" style="2" customWidth="1"/>
    <col min="2306" max="2306" width="22.42578125" style="2" bestFit="1" customWidth="1"/>
    <col min="2307" max="2308" width="22.42578125" style="2" customWidth="1"/>
    <col min="2309" max="2309" width="19" style="2" customWidth="1"/>
    <col min="2310" max="2310" width="23" style="2" customWidth="1"/>
    <col min="2311" max="2311" width="18" style="2" bestFit="1" customWidth="1"/>
    <col min="2312" max="2312" width="12.5703125" style="2" bestFit="1" customWidth="1"/>
    <col min="2313" max="2313" width="16.140625" style="2" bestFit="1" customWidth="1"/>
    <col min="2314" max="2314" width="12" style="2" bestFit="1" customWidth="1"/>
    <col min="2315" max="2315" width="11.85546875" style="2" bestFit="1" customWidth="1"/>
    <col min="2316" max="2316" width="12" style="2" bestFit="1" customWidth="1"/>
    <col min="2317" max="2560" width="11.42578125" style="2"/>
    <col min="2561" max="2561" width="35.5703125" style="2" customWidth="1"/>
    <col min="2562" max="2562" width="22.42578125" style="2" bestFit="1" customWidth="1"/>
    <col min="2563" max="2564" width="22.42578125" style="2" customWidth="1"/>
    <col min="2565" max="2565" width="19" style="2" customWidth="1"/>
    <col min="2566" max="2566" width="23" style="2" customWidth="1"/>
    <col min="2567" max="2567" width="18" style="2" bestFit="1" customWidth="1"/>
    <col min="2568" max="2568" width="12.5703125" style="2" bestFit="1" customWidth="1"/>
    <col min="2569" max="2569" width="16.140625" style="2" bestFit="1" customWidth="1"/>
    <col min="2570" max="2570" width="12" style="2" bestFit="1" customWidth="1"/>
    <col min="2571" max="2571" width="11.85546875" style="2" bestFit="1" customWidth="1"/>
    <col min="2572" max="2572" width="12" style="2" bestFit="1" customWidth="1"/>
    <col min="2573" max="2816" width="11.42578125" style="2"/>
    <col min="2817" max="2817" width="35.5703125" style="2" customWidth="1"/>
    <col min="2818" max="2818" width="22.42578125" style="2" bestFit="1" customWidth="1"/>
    <col min="2819" max="2820" width="22.42578125" style="2" customWidth="1"/>
    <col min="2821" max="2821" width="19" style="2" customWidth="1"/>
    <col min="2822" max="2822" width="23" style="2" customWidth="1"/>
    <col min="2823" max="2823" width="18" style="2" bestFit="1" customWidth="1"/>
    <col min="2824" max="2824" width="12.5703125" style="2" bestFit="1" customWidth="1"/>
    <col min="2825" max="2825" width="16.140625" style="2" bestFit="1" customWidth="1"/>
    <col min="2826" max="2826" width="12" style="2" bestFit="1" customWidth="1"/>
    <col min="2827" max="2827" width="11.85546875" style="2" bestFit="1" customWidth="1"/>
    <col min="2828" max="2828" width="12" style="2" bestFit="1" customWidth="1"/>
    <col min="2829" max="3072" width="11.42578125" style="2"/>
    <col min="3073" max="3073" width="35.5703125" style="2" customWidth="1"/>
    <col min="3074" max="3074" width="22.42578125" style="2" bestFit="1" customWidth="1"/>
    <col min="3075" max="3076" width="22.42578125" style="2" customWidth="1"/>
    <col min="3077" max="3077" width="19" style="2" customWidth="1"/>
    <col min="3078" max="3078" width="23" style="2" customWidth="1"/>
    <col min="3079" max="3079" width="18" style="2" bestFit="1" customWidth="1"/>
    <col min="3080" max="3080" width="12.5703125" style="2" bestFit="1" customWidth="1"/>
    <col min="3081" max="3081" width="16.140625" style="2" bestFit="1" customWidth="1"/>
    <col min="3082" max="3082" width="12" style="2" bestFit="1" customWidth="1"/>
    <col min="3083" max="3083" width="11.85546875" style="2" bestFit="1" customWidth="1"/>
    <col min="3084" max="3084" width="12" style="2" bestFit="1" customWidth="1"/>
    <col min="3085" max="3328" width="11.42578125" style="2"/>
    <col min="3329" max="3329" width="35.5703125" style="2" customWidth="1"/>
    <col min="3330" max="3330" width="22.42578125" style="2" bestFit="1" customWidth="1"/>
    <col min="3331" max="3332" width="22.42578125" style="2" customWidth="1"/>
    <col min="3333" max="3333" width="19" style="2" customWidth="1"/>
    <col min="3334" max="3334" width="23" style="2" customWidth="1"/>
    <col min="3335" max="3335" width="18" style="2" bestFit="1" customWidth="1"/>
    <col min="3336" max="3336" width="12.5703125" style="2" bestFit="1" customWidth="1"/>
    <col min="3337" max="3337" width="16.140625" style="2" bestFit="1" customWidth="1"/>
    <col min="3338" max="3338" width="12" style="2" bestFit="1" customWidth="1"/>
    <col min="3339" max="3339" width="11.85546875" style="2" bestFit="1" customWidth="1"/>
    <col min="3340" max="3340" width="12" style="2" bestFit="1" customWidth="1"/>
    <col min="3341" max="3584" width="11.42578125" style="2"/>
    <col min="3585" max="3585" width="35.5703125" style="2" customWidth="1"/>
    <col min="3586" max="3586" width="22.42578125" style="2" bestFit="1" customWidth="1"/>
    <col min="3587" max="3588" width="22.42578125" style="2" customWidth="1"/>
    <col min="3589" max="3589" width="19" style="2" customWidth="1"/>
    <col min="3590" max="3590" width="23" style="2" customWidth="1"/>
    <col min="3591" max="3591" width="18" style="2" bestFit="1" customWidth="1"/>
    <col min="3592" max="3592" width="12.5703125" style="2" bestFit="1" customWidth="1"/>
    <col min="3593" max="3593" width="16.140625" style="2" bestFit="1" customWidth="1"/>
    <col min="3594" max="3594" width="12" style="2" bestFit="1" customWidth="1"/>
    <col min="3595" max="3595" width="11.85546875" style="2" bestFit="1" customWidth="1"/>
    <col min="3596" max="3596" width="12" style="2" bestFit="1" customWidth="1"/>
    <col min="3597" max="3840" width="11.42578125" style="2"/>
    <col min="3841" max="3841" width="35.5703125" style="2" customWidth="1"/>
    <col min="3842" max="3842" width="22.42578125" style="2" bestFit="1" customWidth="1"/>
    <col min="3843" max="3844" width="22.42578125" style="2" customWidth="1"/>
    <col min="3845" max="3845" width="19" style="2" customWidth="1"/>
    <col min="3846" max="3846" width="23" style="2" customWidth="1"/>
    <col min="3847" max="3847" width="18" style="2" bestFit="1" customWidth="1"/>
    <col min="3848" max="3848" width="12.5703125" style="2" bestFit="1" customWidth="1"/>
    <col min="3849" max="3849" width="16.140625" style="2" bestFit="1" customWidth="1"/>
    <col min="3850" max="3850" width="12" style="2" bestFit="1" customWidth="1"/>
    <col min="3851" max="3851" width="11.85546875" style="2" bestFit="1" customWidth="1"/>
    <col min="3852" max="3852" width="12" style="2" bestFit="1" customWidth="1"/>
    <col min="3853" max="4096" width="11.42578125" style="2"/>
    <col min="4097" max="4097" width="35.5703125" style="2" customWidth="1"/>
    <col min="4098" max="4098" width="22.42578125" style="2" bestFit="1" customWidth="1"/>
    <col min="4099" max="4100" width="22.42578125" style="2" customWidth="1"/>
    <col min="4101" max="4101" width="19" style="2" customWidth="1"/>
    <col min="4102" max="4102" width="23" style="2" customWidth="1"/>
    <col min="4103" max="4103" width="18" style="2" bestFit="1" customWidth="1"/>
    <col min="4104" max="4104" width="12.5703125" style="2" bestFit="1" customWidth="1"/>
    <col min="4105" max="4105" width="16.140625" style="2" bestFit="1" customWidth="1"/>
    <col min="4106" max="4106" width="12" style="2" bestFit="1" customWidth="1"/>
    <col min="4107" max="4107" width="11.85546875" style="2" bestFit="1" customWidth="1"/>
    <col min="4108" max="4108" width="12" style="2" bestFit="1" customWidth="1"/>
    <col min="4109" max="4352" width="11.42578125" style="2"/>
    <col min="4353" max="4353" width="35.5703125" style="2" customWidth="1"/>
    <col min="4354" max="4354" width="22.42578125" style="2" bestFit="1" customWidth="1"/>
    <col min="4355" max="4356" width="22.42578125" style="2" customWidth="1"/>
    <col min="4357" max="4357" width="19" style="2" customWidth="1"/>
    <col min="4358" max="4358" width="23" style="2" customWidth="1"/>
    <col min="4359" max="4359" width="18" style="2" bestFit="1" customWidth="1"/>
    <col min="4360" max="4360" width="12.5703125" style="2" bestFit="1" customWidth="1"/>
    <col min="4361" max="4361" width="16.140625" style="2" bestFit="1" customWidth="1"/>
    <col min="4362" max="4362" width="12" style="2" bestFit="1" customWidth="1"/>
    <col min="4363" max="4363" width="11.85546875" style="2" bestFit="1" customWidth="1"/>
    <col min="4364" max="4364" width="12" style="2" bestFit="1" customWidth="1"/>
    <col min="4365" max="4608" width="11.42578125" style="2"/>
    <col min="4609" max="4609" width="35.5703125" style="2" customWidth="1"/>
    <col min="4610" max="4610" width="22.42578125" style="2" bestFit="1" customWidth="1"/>
    <col min="4611" max="4612" width="22.42578125" style="2" customWidth="1"/>
    <col min="4613" max="4613" width="19" style="2" customWidth="1"/>
    <col min="4614" max="4614" width="23" style="2" customWidth="1"/>
    <col min="4615" max="4615" width="18" style="2" bestFit="1" customWidth="1"/>
    <col min="4616" max="4616" width="12.5703125" style="2" bestFit="1" customWidth="1"/>
    <col min="4617" max="4617" width="16.140625" style="2" bestFit="1" customWidth="1"/>
    <col min="4618" max="4618" width="12" style="2" bestFit="1" customWidth="1"/>
    <col min="4619" max="4619" width="11.85546875" style="2" bestFit="1" customWidth="1"/>
    <col min="4620" max="4620" width="12" style="2" bestFit="1" customWidth="1"/>
    <col min="4621" max="4864" width="11.42578125" style="2"/>
    <col min="4865" max="4865" width="35.5703125" style="2" customWidth="1"/>
    <col min="4866" max="4866" width="22.42578125" style="2" bestFit="1" customWidth="1"/>
    <col min="4867" max="4868" width="22.42578125" style="2" customWidth="1"/>
    <col min="4869" max="4869" width="19" style="2" customWidth="1"/>
    <col min="4870" max="4870" width="23" style="2" customWidth="1"/>
    <col min="4871" max="4871" width="18" style="2" bestFit="1" customWidth="1"/>
    <col min="4872" max="4872" width="12.5703125" style="2" bestFit="1" customWidth="1"/>
    <col min="4873" max="4873" width="16.140625" style="2" bestFit="1" customWidth="1"/>
    <col min="4874" max="4874" width="12" style="2" bestFit="1" customWidth="1"/>
    <col min="4875" max="4875" width="11.85546875" style="2" bestFit="1" customWidth="1"/>
    <col min="4876" max="4876" width="12" style="2" bestFit="1" customWidth="1"/>
    <col min="4877" max="5120" width="11.42578125" style="2"/>
    <col min="5121" max="5121" width="35.5703125" style="2" customWidth="1"/>
    <col min="5122" max="5122" width="22.42578125" style="2" bestFit="1" customWidth="1"/>
    <col min="5123" max="5124" width="22.42578125" style="2" customWidth="1"/>
    <col min="5125" max="5125" width="19" style="2" customWidth="1"/>
    <col min="5126" max="5126" width="23" style="2" customWidth="1"/>
    <col min="5127" max="5127" width="18" style="2" bestFit="1" customWidth="1"/>
    <col min="5128" max="5128" width="12.5703125" style="2" bestFit="1" customWidth="1"/>
    <col min="5129" max="5129" width="16.140625" style="2" bestFit="1" customWidth="1"/>
    <col min="5130" max="5130" width="12" style="2" bestFit="1" customWidth="1"/>
    <col min="5131" max="5131" width="11.85546875" style="2" bestFit="1" customWidth="1"/>
    <col min="5132" max="5132" width="12" style="2" bestFit="1" customWidth="1"/>
    <col min="5133" max="5376" width="11.42578125" style="2"/>
    <col min="5377" max="5377" width="35.5703125" style="2" customWidth="1"/>
    <col min="5378" max="5378" width="22.42578125" style="2" bestFit="1" customWidth="1"/>
    <col min="5379" max="5380" width="22.42578125" style="2" customWidth="1"/>
    <col min="5381" max="5381" width="19" style="2" customWidth="1"/>
    <col min="5382" max="5382" width="23" style="2" customWidth="1"/>
    <col min="5383" max="5383" width="18" style="2" bestFit="1" customWidth="1"/>
    <col min="5384" max="5384" width="12.5703125" style="2" bestFit="1" customWidth="1"/>
    <col min="5385" max="5385" width="16.140625" style="2" bestFit="1" customWidth="1"/>
    <col min="5386" max="5386" width="12" style="2" bestFit="1" customWidth="1"/>
    <col min="5387" max="5387" width="11.85546875" style="2" bestFit="1" customWidth="1"/>
    <col min="5388" max="5388" width="12" style="2" bestFit="1" customWidth="1"/>
    <col min="5389" max="5632" width="11.42578125" style="2"/>
    <col min="5633" max="5633" width="35.5703125" style="2" customWidth="1"/>
    <col min="5634" max="5634" width="22.42578125" style="2" bestFit="1" customWidth="1"/>
    <col min="5635" max="5636" width="22.42578125" style="2" customWidth="1"/>
    <col min="5637" max="5637" width="19" style="2" customWidth="1"/>
    <col min="5638" max="5638" width="23" style="2" customWidth="1"/>
    <col min="5639" max="5639" width="18" style="2" bestFit="1" customWidth="1"/>
    <col min="5640" max="5640" width="12.5703125" style="2" bestFit="1" customWidth="1"/>
    <col min="5641" max="5641" width="16.140625" style="2" bestFit="1" customWidth="1"/>
    <col min="5642" max="5642" width="12" style="2" bestFit="1" customWidth="1"/>
    <col min="5643" max="5643" width="11.85546875" style="2" bestFit="1" customWidth="1"/>
    <col min="5644" max="5644" width="12" style="2" bestFit="1" customWidth="1"/>
    <col min="5645" max="5888" width="11.42578125" style="2"/>
    <col min="5889" max="5889" width="35.5703125" style="2" customWidth="1"/>
    <col min="5890" max="5890" width="22.42578125" style="2" bestFit="1" customWidth="1"/>
    <col min="5891" max="5892" width="22.42578125" style="2" customWidth="1"/>
    <col min="5893" max="5893" width="19" style="2" customWidth="1"/>
    <col min="5894" max="5894" width="23" style="2" customWidth="1"/>
    <col min="5895" max="5895" width="18" style="2" bestFit="1" customWidth="1"/>
    <col min="5896" max="5896" width="12.5703125" style="2" bestFit="1" customWidth="1"/>
    <col min="5897" max="5897" width="16.140625" style="2" bestFit="1" customWidth="1"/>
    <col min="5898" max="5898" width="12" style="2" bestFit="1" customWidth="1"/>
    <col min="5899" max="5899" width="11.85546875" style="2" bestFit="1" customWidth="1"/>
    <col min="5900" max="5900" width="12" style="2" bestFit="1" customWidth="1"/>
    <col min="5901" max="6144" width="11.42578125" style="2"/>
    <col min="6145" max="6145" width="35.5703125" style="2" customWidth="1"/>
    <col min="6146" max="6146" width="22.42578125" style="2" bestFit="1" customWidth="1"/>
    <col min="6147" max="6148" width="22.42578125" style="2" customWidth="1"/>
    <col min="6149" max="6149" width="19" style="2" customWidth="1"/>
    <col min="6150" max="6150" width="23" style="2" customWidth="1"/>
    <col min="6151" max="6151" width="18" style="2" bestFit="1" customWidth="1"/>
    <col min="6152" max="6152" width="12.5703125" style="2" bestFit="1" customWidth="1"/>
    <col min="6153" max="6153" width="16.140625" style="2" bestFit="1" customWidth="1"/>
    <col min="6154" max="6154" width="12" style="2" bestFit="1" customWidth="1"/>
    <col min="6155" max="6155" width="11.85546875" style="2" bestFit="1" customWidth="1"/>
    <col min="6156" max="6156" width="12" style="2" bestFit="1" customWidth="1"/>
    <col min="6157" max="6400" width="11.42578125" style="2"/>
    <col min="6401" max="6401" width="35.5703125" style="2" customWidth="1"/>
    <col min="6402" max="6402" width="22.42578125" style="2" bestFit="1" customWidth="1"/>
    <col min="6403" max="6404" width="22.42578125" style="2" customWidth="1"/>
    <col min="6405" max="6405" width="19" style="2" customWidth="1"/>
    <col min="6406" max="6406" width="23" style="2" customWidth="1"/>
    <col min="6407" max="6407" width="18" style="2" bestFit="1" customWidth="1"/>
    <col min="6408" max="6408" width="12.5703125" style="2" bestFit="1" customWidth="1"/>
    <col min="6409" max="6409" width="16.140625" style="2" bestFit="1" customWidth="1"/>
    <col min="6410" max="6410" width="12" style="2" bestFit="1" customWidth="1"/>
    <col min="6411" max="6411" width="11.85546875" style="2" bestFit="1" customWidth="1"/>
    <col min="6412" max="6412" width="12" style="2" bestFit="1" customWidth="1"/>
    <col min="6413" max="6656" width="11.42578125" style="2"/>
    <col min="6657" max="6657" width="35.5703125" style="2" customWidth="1"/>
    <col min="6658" max="6658" width="22.42578125" style="2" bestFit="1" customWidth="1"/>
    <col min="6659" max="6660" width="22.42578125" style="2" customWidth="1"/>
    <col min="6661" max="6661" width="19" style="2" customWidth="1"/>
    <col min="6662" max="6662" width="23" style="2" customWidth="1"/>
    <col min="6663" max="6663" width="18" style="2" bestFit="1" customWidth="1"/>
    <col min="6664" max="6664" width="12.5703125" style="2" bestFit="1" customWidth="1"/>
    <col min="6665" max="6665" width="16.140625" style="2" bestFit="1" customWidth="1"/>
    <col min="6666" max="6666" width="12" style="2" bestFit="1" customWidth="1"/>
    <col min="6667" max="6667" width="11.85546875" style="2" bestFit="1" customWidth="1"/>
    <col min="6668" max="6668" width="12" style="2" bestFit="1" customWidth="1"/>
    <col min="6669" max="6912" width="11.42578125" style="2"/>
    <col min="6913" max="6913" width="35.5703125" style="2" customWidth="1"/>
    <col min="6914" max="6914" width="22.42578125" style="2" bestFit="1" customWidth="1"/>
    <col min="6915" max="6916" width="22.42578125" style="2" customWidth="1"/>
    <col min="6917" max="6917" width="19" style="2" customWidth="1"/>
    <col min="6918" max="6918" width="23" style="2" customWidth="1"/>
    <col min="6919" max="6919" width="18" style="2" bestFit="1" customWidth="1"/>
    <col min="6920" max="6920" width="12.5703125" style="2" bestFit="1" customWidth="1"/>
    <col min="6921" max="6921" width="16.140625" style="2" bestFit="1" customWidth="1"/>
    <col min="6922" max="6922" width="12" style="2" bestFit="1" customWidth="1"/>
    <col min="6923" max="6923" width="11.85546875" style="2" bestFit="1" customWidth="1"/>
    <col min="6924" max="6924" width="12" style="2" bestFit="1" customWidth="1"/>
    <col min="6925" max="7168" width="11.42578125" style="2"/>
    <col min="7169" max="7169" width="35.5703125" style="2" customWidth="1"/>
    <col min="7170" max="7170" width="22.42578125" style="2" bestFit="1" customWidth="1"/>
    <col min="7171" max="7172" width="22.42578125" style="2" customWidth="1"/>
    <col min="7173" max="7173" width="19" style="2" customWidth="1"/>
    <col min="7174" max="7174" width="23" style="2" customWidth="1"/>
    <col min="7175" max="7175" width="18" style="2" bestFit="1" customWidth="1"/>
    <col min="7176" max="7176" width="12.5703125" style="2" bestFit="1" customWidth="1"/>
    <col min="7177" max="7177" width="16.140625" style="2" bestFit="1" customWidth="1"/>
    <col min="7178" max="7178" width="12" style="2" bestFit="1" customWidth="1"/>
    <col min="7179" max="7179" width="11.85546875" style="2" bestFit="1" customWidth="1"/>
    <col min="7180" max="7180" width="12" style="2" bestFit="1" customWidth="1"/>
    <col min="7181" max="7424" width="11.42578125" style="2"/>
    <col min="7425" max="7425" width="35.5703125" style="2" customWidth="1"/>
    <col min="7426" max="7426" width="22.42578125" style="2" bestFit="1" customWidth="1"/>
    <col min="7427" max="7428" width="22.42578125" style="2" customWidth="1"/>
    <col min="7429" max="7429" width="19" style="2" customWidth="1"/>
    <col min="7430" max="7430" width="23" style="2" customWidth="1"/>
    <col min="7431" max="7431" width="18" style="2" bestFit="1" customWidth="1"/>
    <col min="7432" max="7432" width="12.5703125" style="2" bestFit="1" customWidth="1"/>
    <col min="7433" max="7433" width="16.140625" style="2" bestFit="1" customWidth="1"/>
    <col min="7434" max="7434" width="12" style="2" bestFit="1" customWidth="1"/>
    <col min="7435" max="7435" width="11.85546875" style="2" bestFit="1" customWidth="1"/>
    <col min="7436" max="7436" width="12" style="2" bestFit="1" customWidth="1"/>
    <col min="7437" max="7680" width="11.42578125" style="2"/>
    <col min="7681" max="7681" width="35.5703125" style="2" customWidth="1"/>
    <col min="7682" max="7682" width="22.42578125" style="2" bestFit="1" customWidth="1"/>
    <col min="7683" max="7684" width="22.42578125" style="2" customWidth="1"/>
    <col min="7685" max="7685" width="19" style="2" customWidth="1"/>
    <col min="7686" max="7686" width="23" style="2" customWidth="1"/>
    <col min="7687" max="7687" width="18" style="2" bestFit="1" customWidth="1"/>
    <col min="7688" max="7688" width="12.5703125" style="2" bestFit="1" customWidth="1"/>
    <col min="7689" max="7689" width="16.140625" style="2" bestFit="1" customWidth="1"/>
    <col min="7690" max="7690" width="12" style="2" bestFit="1" customWidth="1"/>
    <col min="7691" max="7691" width="11.85546875" style="2" bestFit="1" customWidth="1"/>
    <col min="7692" max="7692" width="12" style="2" bestFit="1" customWidth="1"/>
    <col min="7693" max="7936" width="11.42578125" style="2"/>
    <col min="7937" max="7937" width="35.5703125" style="2" customWidth="1"/>
    <col min="7938" max="7938" width="22.42578125" style="2" bestFit="1" customWidth="1"/>
    <col min="7939" max="7940" width="22.42578125" style="2" customWidth="1"/>
    <col min="7941" max="7941" width="19" style="2" customWidth="1"/>
    <col min="7942" max="7942" width="23" style="2" customWidth="1"/>
    <col min="7943" max="7943" width="18" style="2" bestFit="1" customWidth="1"/>
    <col min="7944" max="7944" width="12.5703125" style="2" bestFit="1" customWidth="1"/>
    <col min="7945" max="7945" width="16.140625" style="2" bestFit="1" customWidth="1"/>
    <col min="7946" max="7946" width="12" style="2" bestFit="1" customWidth="1"/>
    <col min="7947" max="7947" width="11.85546875" style="2" bestFit="1" customWidth="1"/>
    <col min="7948" max="7948" width="12" style="2" bestFit="1" customWidth="1"/>
    <col min="7949" max="8192" width="11.42578125" style="2"/>
    <col min="8193" max="8193" width="35.5703125" style="2" customWidth="1"/>
    <col min="8194" max="8194" width="22.42578125" style="2" bestFit="1" customWidth="1"/>
    <col min="8195" max="8196" width="22.42578125" style="2" customWidth="1"/>
    <col min="8197" max="8197" width="19" style="2" customWidth="1"/>
    <col min="8198" max="8198" width="23" style="2" customWidth="1"/>
    <col min="8199" max="8199" width="18" style="2" bestFit="1" customWidth="1"/>
    <col min="8200" max="8200" width="12.5703125" style="2" bestFit="1" customWidth="1"/>
    <col min="8201" max="8201" width="16.140625" style="2" bestFit="1" customWidth="1"/>
    <col min="8202" max="8202" width="12" style="2" bestFit="1" customWidth="1"/>
    <col min="8203" max="8203" width="11.85546875" style="2" bestFit="1" customWidth="1"/>
    <col min="8204" max="8204" width="12" style="2" bestFit="1" customWidth="1"/>
    <col min="8205" max="8448" width="11.42578125" style="2"/>
    <col min="8449" max="8449" width="35.5703125" style="2" customWidth="1"/>
    <col min="8450" max="8450" width="22.42578125" style="2" bestFit="1" customWidth="1"/>
    <col min="8451" max="8452" width="22.42578125" style="2" customWidth="1"/>
    <col min="8453" max="8453" width="19" style="2" customWidth="1"/>
    <col min="8454" max="8454" width="23" style="2" customWidth="1"/>
    <col min="8455" max="8455" width="18" style="2" bestFit="1" customWidth="1"/>
    <col min="8456" max="8456" width="12.5703125" style="2" bestFit="1" customWidth="1"/>
    <col min="8457" max="8457" width="16.140625" style="2" bestFit="1" customWidth="1"/>
    <col min="8458" max="8458" width="12" style="2" bestFit="1" customWidth="1"/>
    <col min="8459" max="8459" width="11.85546875" style="2" bestFit="1" customWidth="1"/>
    <col min="8460" max="8460" width="12" style="2" bestFit="1" customWidth="1"/>
    <col min="8461" max="8704" width="11.42578125" style="2"/>
    <col min="8705" max="8705" width="35.5703125" style="2" customWidth="1"/>
    <col min="8706" max="8706" width="22.42578125" style="2" bestFit="1" customWidth="1"/>
    <col min="8707" max="8708" width="22.42578125" style="2" customWidth="1"/>
    <col min="8709" max="8709" width="19" style="2" customWidth="1"/>
    <col min="8710" max="8710" width="23" style="2" customWidth="1"/>
    <col min="8711" max="8711" width="18" style="2" bestFit="1" customWidth="1"/>
    <col min="8712" max="8712" width="12.5703125" style="2" bestFit="1" customWidth="1"/>
    <col min="8713" max="8713" width="16.140625" style="2" bestFit="1" customWidth="1"/>
    <col min="8714" max="8714" width="12" style="2" bestFit="1" customWidth="1"/>
    <col min="8715" max="8715" width="11.85546875" style="2" bestFit="1" customWidth="1"/>
    <col min="8716" max="8716" width="12" style="2" bestFit="1" customWidth="1"/>
    <col min="8717" max="8960" width="11.42578125" style="2"/>
    <col min="8961" max="8961" width="35.5703125" style="2" customWidth="1"/>
    <col min="8962" max="8962" width="22.42578125" style="2" bestFit="1" customWidth="1"/>
    <col min="8963" max="8964" width="22.42578125" style="2" customWidth="1"/>
    <col min="8965" max="8965" width="19" style="2" customWidth="1"/>
    <col min="8966" max="8966" width="23" style="2" customWidth="1"/>
    <col min="8967" max="8967" width="18" style="2" bestFit="1" customWidth="1"/>
    <col min="8968" max="8968" width="12.5703125" style="2" bestFit="1" customWidth="1"/>
    <col min="8969" max="8969" width="16.140625" style="2" bestFit="1" customWidth="1"/>
    <col min="8970" max="8970" width="12" style="2" bestFit="1" customWidth="1"/>
    <col min="8971" max="8971" width="11.85546875" style="2" bestFit="1" customWidth="1"/>
    <col min="8972" max="8972" width="12" style="2" bestFit="1" customWidth="1"/>
    <col min="8973" max="9216" width="11.42578125" style="2"/>
    <col min="9217" max="9217" width="35.5703125" style="2" customWidth="1"/>
    <col min="9218" max="9218" width="22.42578125" style="2" bestFit="1" customWidth="1"/>
    <col min="9219" max="9220" width="22.42578125" style="2" customWidth="1"/>
    <col min="9221" max="9221" width="19" style="2" customWidth="1"/>
    <col min="9222" max="9222" width="23" style="2" customWidth="1"/>
    <col min="9223" max="9223" width="18" style="2" bestFit="1" customWidth="1"/>
    <col min="9224" max="9224" width="12.5703125" style="2" bestFit="1" customWidth="1"/>
    <col min="9225" max="9225" width="16.140625" style="2" bestFit="1" customWidth="1"/>
    <col min="9226" max="9226" width="12" style="2" bestFit="1" customWidth="1"/>
    <col min="9227" max="9227" width="11.85546875" style="2" bestFit="1" customWidth="1"/>
    <col min="9228" max="9228" width="12" style="2" bestFit="1" customWidth="1"/>
    <col min="9229" max="9472" width="11.42578125" style="2"/>
    <col min="9473" max="9473" width="35.5703125" style="2" customWidth="1"/>
    <col min="9474" max="9474" width="22.42578125" style="2" bestFit="1" customWidth="1"/>
    <col min="9475" max="9476" width="22.42578125" style="2" customWidth="1"/>
    <col min="9477" max="9477" width="19" style="2" customWidth="1"/>
    <col min="9478" max="9478" width="23" style="2" customWidth="1"/>
    <col min="9479" max="9479" width="18" style="2" bestFit="1" customWidth="1"/>
    <col min="9480" max="9480" width="12.5703125" style="2" bestFit="1" customWidth="1"/>
    <col min="9481" max="9481" width="16.140625" style="2" bestFit="1" customWidth="1"/>
    <col min="9482" max="9482" width="12" style="2" bestFit="1" customWidth="1"/>
    <col min="9483" max="9483" width="11.85546875" style="2" bestFit="1" customWidth="1"/>
    <col min="9484" max="9484" width="12" style="2" bestFit="1" customWidth="1"/>
    <col min="9485" max="9728" width="11.42578125" style="2"/>
    <col min="9729" max="9729" width="35.5703125" style="2" customWidth="1"/>
    <col min="9730" max="9730" width="22.42578125" style="2" bestFit="1" customWidth="1"/>
    <col min="9731" max="9732" width="22.42578125" style="2" customWidth="1"/>
    <col min="9733" max="9733" width="19" style="2" customWidth="1"/>
    <col min="9734" max="9734" width="23" style="2" customWidth="1"/>
    <col min="9735" max="9735" width="18" style="2" bestFit="1" customWidth="1"/>
    <col min="9736" max="9736" width="12.5703125" style="2" bestFit="1" customWidth="1"/>
    <col min="9737" max="9737" width="16.140625" style="2" bestFit="1" customWidth="1"/>
    <col min="9738" max="9738" width="12" style="2" bestFit="1" customWidth="1"/>
    <col min="9739" max="9739" width="11.85546875" style="2" bestFit="1" customWidth="1"/>
    <col min="9740" max="9740" width="12" style="2" bestFit="1" customWidth="1"/>
    <col min="9741" max="9984" width="11.42578125" style="2"/>
    <col min="9985" max="9985" width="35.5703125" style="2" customWidth="1"/>
    <col min="9986" max="9986" width="22.42578125" style="2" bestFit="1" customWidth="1"/>
    <col min="9987" max="9988" width="22.42578125" style="2" customWidth="1"/>
    <col min="9989" max="9989" width="19" style="2" customWidth="1"/>
    <col min="9990" max="9990" width="23" style="2" customWidth="1"/>
    <col min="9991" max="9991" width="18" style="2" bestFit="1" customWidth="1"/>
    <col min="9992" max="9992" width="12.5703125" style="2" bestFit="1" customWidth="1"/>
    <col min="9993" max="9993" width="16.140625" style="2" bestFit="1" customWidth="1"/>
    <col min="9994" max="9994" width="12" style="2" bestFit="1" customWidth="1"/>
    <col min="9995" max="9995" width="11.85546875" style="2" bestFit="1" customWidth="1"/>
    <col min="9996" max="9996" width="12" style="2" bestFit="1" customWidth="1"/>
    <col min="9997" max="10240" width="11.42578125" style="2"/>
    <col min="10241" max="10241" width="35.5703125" style="2" customWidth="1"/>
    <col min="10242" max="10242" width="22.42578125" style="2" bestFit="1" customWidth="1"/>
    <col min="10243" max="10244" width="22.42578125" style="2" customWidth="1"/>
    <col min="10245" max="10245" width="19" style="2" customWidth="1"/>
    <col min="10246" max="10246" width="23" style="2" customWidth="1"/>
    <col min="10247" max="10247" width="18" style="2" bestFit="1" customWidth="1"/>
    <col min="10248" max="10248" width="12.5703125" style="2" bestFit="1" customWidth="1"/>
    <col min="10249" max="10249" width="16.140625" style="2" bestFit="1" customWidth="1"/>
    <col min="10250" max="10250" width="12" style="2" bestFit="1" customWidth="1"/>
    <col min="10251" max="10251" width="11.85546875" style="2" bestFit="1" customWidth="1"/>
    <col min="10252" max="10252" width="12" style="2" bestFit="1" customWidth="1"/>
    <col min="10253" max="10496" width="11.42578125" style="2"/>
    <col min="10497" max="10497" width="35.5703125" style="2" customWidth="1"/>
    <col min="10498" max="10498" width="22.42578125" style="2" bestFit="1" customWidth="1"/>
    <col min="10499" max="10500" width="22.42578125" style="2" customWidth="1"/>
    <col min="10501" max="10501" width="19" style="2" customWidth="1"/>
    <col min="10502" max="10502" width="23" style="2" customWidth="1"/>
    <col min="10503" max="10503" width="18" style="2" bestFit="1" customWidth="1"/>
    <col min="10504" max="10504" width="12.5703125" style="2" bestFit="1" customWidth="1"/>
    <col min="10505" max="10505" width="16.140625" style="2" bestFit="1" customWidth="1"/>
    <col min="10506" max="10506" width="12" style="2" bestFit="1" customWidth="1"/>
    <col min="10507" max="10507" width="11.85546875" style="2" bestFit="1" customWidth="1"/>
    <col min="10508" max="10508" width="12" style="2" bestFit="1" customWidth="1"/>
    <col min="10509" max="10752" width="11.42578125" style="2"/>
    <col min="10753" max="10753" width="35.5703125" style="2" customWidth="1"/>
    <col min="10754" max="10754" width="22.42578125" style="2" bestFit="1" customWidth="1"/>
    <col min="10755" max="10756" width="22.42578125" style="2" customWidth="1"/>
    <col min="10757" max="10757" width="19" style="2" customWidth="1"/>
    <col min="10758" max="10758" width="23" style="2" customWidth="1"/>
    <col min="10759" max="10759" width="18" style="2" bestFit="1" customWidth="1"/>
    <col min="10760" max="10760" width="12.5703125" style="2" bestFit="1" customWidth="1"/>
    <col min="10761" max="10761" width="16.140625" style="2" bestFit="1" customWidth="1"/>
    <col min="10762" max="10762" width="12" style="2" bestFit="1" customWidth="1"/>
    <col min="10763" max="10763" width="11.85546875" style="2" bestFit="1" customWidth="1"/>
    <col min="10764" max="10764" width="12" style="2" bestFit="1" customWidth="1"/>
    <col min="10765" max="11008" width="11.42578125" style="2"/>
    <col min="11009" max="11009" width="35.5703125" style="2" customWidth="1"/>
    <col min="11010" max="11010" width="22.42578125" style="2" bestFit="1" customWidth="1"/>
    <col min="11011" max="11012" width="22.42578125" style="2" customWidth="1"/>
    <col min="11013" max="11013" width="19" style="2" customWidth="1"/>
    <col min="11014" max="11014" width="23" style="2" customWidth="1"/>
    <col min="11015" max="11015" width="18" style="2" bestFit="1" customWidth="1"/>
    <col min="11016" max="11016" width="12.5703125" style="2" bestFit="1" customWidth="1"/>
    <col min="11017" max="11017" width="16.140625" style="2" bestFit="1" customWidth="1"/>
    <col min="11018" max="11018" width="12" style="2" bestFit="1" customWidth="1"/>
    <col min="11019" max="11019" width="11.85546875" style="2" bestFit="1" customWidth="1"/>
    <col min="11020" max="11020" width="12" style="2" bestFit="1" customWidth="1"/>
    <col min="11021" max="11264" width="11.42578125" style="2"/>
    <col min="11265" max="11265" width="35.5703125" style="2" customWidth="1"/>
    <col min="11266" max="11266" width="22.42578125" style="2" bestFit="1" customWidth="1"/>
    <col min="11267" max="11268" width="22.42578125" style="2" customWidth="1"/>
    <col min="11269" max="11269" width="19" style="2" customWidth="1"/>
    <col min="11270" max="11270" width="23" style="2" customWidth="1"/>
    <col min="11271" max="11271" width="18" style="2" bestFit="1" customWidth="1"/>
    <col min="11272" max="11272" width="12.5703125" style="2" bestFit="1" customWidth="1"/>
    <col min="11273" max="11273" width="16.140625" style="2" bestFit="1" customWidth="1"/>
    <col min="11274" max="11274" width="12" style="2" bestFit="1" customWidth="1"/>
    <col min="11275" max="11275" width="11.85546875" style="2" bestFit="1" customWidth="1"/>
    <col min="11276" max="11276" width="12" style="2" bestFit="1" customWidth="1"/>
    <col min="11277" max="11520" width="11.42578125" style="2"/>
    <col min="11521" max="11521" width="35.5703125" style="2" customWidth="1"/>
    <col min="11522" max="11522" width="22.42578125" style="2" bestFit="1" customWidth="1"/>
    <col min="11523" max="11524" width="22.42578125" style="2" customWidth="1"/>
    <col min="11525" max="11525" width="19" style="2" customWidth="1"/>
    <col min="11526" max="11526" width="23" style="2" customWidth="1"/>
    <col min="11527" max="11527" width="18" style="2" bestFit="1" customWidth="1"/>
    <col min="11528" max="11528" width="12.5703125" style="2" bestFit="1" customWidth="1"/>
    <col min="11529" max="11529" width="16.140625" style="2" bestFit="1" customWidth="1"/>
    <col min="11530" max="11530" width="12" style="2" bestFit="1" customWidth="1"/>
    <col min="11531" max="11531" width="11.85546875" style="2" bestFit="1" customWidth="1"/>
    <col min="11532" max="11532" width="12" style="2" bestFit="1" customWidth="1"/>
    <col min="11533" max="11776" width="11.42578125" style="2"/>
    <col min="11777" max="11777" width="35.5703125" style="2" customWidth="1"/>
    <col min="11778" max="11778" width="22.42578125" style="2" bestFit="1" customWidth="1"/>
    <col min="11779" max="11780" width="22.42578125" style="2" customWidth="1"/>
    <col min="11781" max="11781" width="19" style="2" customWidth="1"/>
    <col min="11782" max="11782" width="23" style="2" customWidth="1"/>
    <col min="11783" max="11783" width="18" style="2" bestFit="1" customWidth="1"/>
    <col min="11784" max="11784" width="12.5703125" style="2" bestFit="1" customWidth="1"/>
    <col min="11785" max="11785" width="16.140625" style="2" bestFit="1" customWidth="1"/>
    <col min="11786" max="11786" width="12" style="2" bestFit="1" customWidth="1"/>
    <col min="11787" max="11787" width="11.85546875" style="2" bestFit="1" customWidth="1"/>
    <col min="11788" max="11788" width="12" style="2" bestFit="1" customWidth="1"/>
    <col min="11789" max="12032" width="11.42578125" style="2"/>
    <col min="12033" max="12033" width="35.5703125" style="2" customWidth="1"/>
    <col min="12034" max="12034" width="22.42578125" style="2" bestFit="1" customWidth="1"/>
    <col min="12035" max="12036" width="22.42578125" style="2" customWidth="1"/>
    <col min="12037" max="12037" width="19" style="2" customWidth="1"/>
    <col min="12038" max="12038" width="23" style="2" customWidth="1"/>
    <col min="12039" max="12039" width="18" style="2" bestFit="1" customWidth="1"/>
    <col min="12040" max="12040" width="12.5703125" style="2" bestFit="1" customWidth="1"/>
    <col min="12041" max="12041" width="16.140625" style="2" bestFit="1" customWidth="1"/>
    <col min="12042" max="12042" width="12" style="2" bestFit="1" customWidth="1"/>
    <col min="12043" max="12043" width="11.85546875" style="2" bestFit="1" customWidth="1"/>
    <col min="12044" max="12044" width="12" style="2" bestFit="1" customWidth="1"/>
    <col min="12045" max="12288" width="11.42578125" style="2"/>
    <col min="12289" max="12289" width="35.5703125" style="2" customWidth="1"/>
    <col min="12290" max="12290" width="22.42578125" style="2" bestFit="1" customWidth="1"/>
    <col min="12291" max="12292" width="22.42578125" style="2" customWidth="1"/>
    <col min="12293" max="12293" width="19" style="2" customWidth="1"/>
    <col min="12294" max="12294" width="23" style="2" customWidth="1"/>
    <col min="12295" max="12295" width="18" style="2" bestFit="1" customWidth="1"/>
    <col min="12296" max="12296" width="12.5703125" style="2" bestFit="1" customWidth="1"/>
    <col min="12297" max="12297" width="16.140625" style="2" bestFit="1" customWidth="1"/>
    <col min="12298" max="12298" width="12" style="2" bestFit="1" customWidth="1"/>
    <col min="12299" max="12299" width="11.85546875" style="2" bestFit="1" customWidth="1"/>
    <col min="12300" max="12300" width="12" style="2" bestFit="1" customWidth="1"/>
    <col min="12301" max="12544" width="11.42578125" style="2"/>
    <col min="12545" max="12545" width="35.5703125" style="2" customWidth="1"/>
    <col min="12546" max="12546" width="22.42578125" style="2" bestFit="1" customWidth="1"/>
    <col min="12547" max="12548" width="22.42578125" style="2" customWidth="1"/>
    <col min="12549" max="12549" width="19" style="2" customWidth="1"/>
    <col min="12550" max="12550" width="23" style="2" customWidth="1"/>
    <col min="12551" max="12551" width="18" style="2" bestFit="1" customWidth="1"/>
    <col min="12552" max="12552" width="12.5703125" style="2" bestFit="1" customWidth="1"/>
    <col min="12553" max="12553" width="16.140625" style="2" bestFit="1" customWidth="1"/>
    <col min="12554" max="12554" width="12" style="2" bestFit="1" customWidth="1"/>
    <col min="12555" max="12555" width="11.85546875" style="2" bestFit="1" customWidth="1"/>
    <col min="12556" max="12556" width="12" style="2" bestFit="1" customWidth="1"/>
    <col min="12557" max="12800" width="11.42578125" style="2"/>
    <col min="12801" max="12801" width="35.5703125" style="2" customWidth="1"/>
    <col min="12802" max="12802" width="22.42578125" style="2" bestFit="1" customWidth="1"/>
    <col min="12803" max="12804" width="22.42578125" style="2" customWidth="1"/>
    <col min="12805" max="12805" width="19" style="2" customWidth="1"/>
    <col min="12806" max="12806" width="23" style="2" customWidth="1"/>
    <col min="12807" max="12807" width="18" style="2" bestFit="1" customWidth="1"/>
    <col min="12808" max="12808" width="12.5703125" style="2" bestFit="1" customWidth="1"/>
    <col min="12809" max="12809" width="16.140625" style="2" bestFit="1" customWidth="1"/>
    <col min="12810" max="12810" width="12" style="2" bestFit="1" customWidth="1"/>
    <col min="12811" max="12811" width="11.85546875" style="2" bestFit="1" customWidth="1"/>
    <col min="12812" max="12812" width="12" style="2" bestFit="1" customWidth="1"/>
    <col min="12813" max="13056" width="11.42578125" style="2"/>
    <col min="13057" max="13057" width="35.5703125" style="2" customWidth="1"/>
    <col min="13058" max="13058" width="22.42578125" style="2" bestFit="1" customWidth="1"/>
    <col min="13059" max="13060" width="22.42578125" style="2" customWidth="1"/>
    <col min="13061" max="13061" width="19" style="2" customWidth="1"/>
    <col min="13062" max="13062" width="23" style="2" customWidth="1"/>
    <col min="13063" max="13063" width="18" style="2" bestFit="1" customWidth="1"/>
    <col min="13064" max="13064" width="12.5703125" style="2" bestFit="1" customWidth="1"/>
    <col min="13065" max="13065" width="16.140625" style="2" bestFit="1" customWidth="1"/>
    <col min="13066" max="13066" width="12" style="2" bestFit="1" customWidth="1"/>
    <col min="13067" max="13067" width="11.85546875" style="2" bestFit="1" customWidth="1"/>
    <col min="13068" max="13068" width="12" style="2" bestFit="1" customWidth="1"/>
    <col min="13069" max="13312" width="11.42578125" style="2"/>
    <col min="13313" max="13313" width="35.5703125" style="2" customWidth="1"/>
    <col min="13314" max="13314" width="22.42578125" style="2" bestFit="1" customWidth="1"/>
    <col min="13315" max="13316" width="22.42578125" style="2" customWidth="1"/>
    <col min="13317" max="13317" width="19" style="2" customWidth="1"/>
    <col min="13318" max="13318" width="23" style="2" customWidth="1"/>
    <col min="13319" max="13319" width="18" style="2" bestFit="1" customWidth="1"/>
    <col min="13320" max="13320" width="12.5703125" style="2" bestFit="1" customWidth="1"/>
    <col min="13321" max="13321" width="16.140625" style="2" bestFit="1" customWidth="1"/>
    <col min="13322" max="13322" width="12" style="2" bestFit="1" customWidth="1"/>
    <col min="13323" max="13323" width="11.85546875" style="2" bestFit="1" customWidth="1"/>
    <col min="13324" max="13324" width="12" style="2" bestFit="1" customWidth="1"/>
    <col min="13325" max="13568" width="11.42578125" style="2"/>
    <col min="13569" max="13569" width="35.5703125" style="2" customWidth="1"/>
    <col min="13570" max="13570" width="22.42578125" style="2" bestFit="1" customWidth="1"/>
    <col min="13571" max="13572" width="22.42578125" style="2" customWidth="1"/>
    <col min="13573" max="13573" width="19" style="2" customWidth="1"/>
    <col min="13574" max="13574" width="23" style="2" customWidth="1"/>
    <col min="13575" max="13575" width="18" style="2" bestFit="1" customWidth="1"/>
    <col min="13576" max="13576" width="12.5703125" style="2" bestFit="1" customWidth="1"/>
    <col min="13577" max="13577" width="16.140625" style="2" bestFit="1" customWidth="1"/>
    <col min="13578" max="13578" width="12" style="2" bestFit="1" customWidth="1"/>
    <col min="13579" max="13579" width="11.85546875" style="2" bestFit="1" customWidth="1"/>
    <col min="13580" max="13580" width="12" style="2" bestFit="1" customWidth="1"/>
    <col min="13581" max="13824" width="11.42578125" style="2"/>
    <col min="13825" max="13825" width="35.5703125" style="2" customWidth="1"/>
    <col min="13826" max="13826" width="22.42578125" style="2" bestFit="1" customWidth="1"/>
    <col min="13827" max="13828" width="22.42578125" style="2" customWidth="1"/>
    <col min="13829" max="13829" width="19" style="2" customWidth="1"/>
    <col min="13830" max="13830" width="23" style="2" customWidth="1"/>
    <col min="13831" max="13831" width="18" style="2" bestFit="1" customWidth="1"/>
    <col min="13832" max="13832" width="12.5703125" style="2" bestFit="1" customWidth="1"/>
    <col min="13833" max="13833" width="16.140625" style="2" bestFit="1" customWidth="1"/>
    <col min="13834" max="13834" width="12" style="2" bestFit="1" customWidth="1"/>
    <col min="13835" max="13835" width="11.85546875" style="2" bestFit="1" customWidth="1"/>
    <col min="13836" max="13836" width="12" style="2" bestFit="1" customWidth="1"/>
    <col min="13837" max="14080" width="11.42578125" style="2"/>
    <col min="14081" max="14081" width="35.5703125" style="2" customWidth="1"/>
    <col min="14082" max="14082" width="22.42578125" style="2" bestFit="1" customWidth="1"/>
    <col min="14083" max="14084" width="22.42578125" style="2" customWidth="1"/>
    <col min="14085" max="14085" width="19" style="2" customWidth="1"/>
    <col min="14086" max="14086" width="23" style="2" customWidth="1"/>
    <col min="14087" max="14087" width="18" style="2" bestFit="1" customWidth="1"/>
    <col min="14088" max="14088" width="12.5703125" style="2" bestFit="1" customWidth="1"/>
    <col min="14089" max="14089" width="16.140625" style="2" bestFit="1" customWidth="1"/>
    <col min="14090" max="14090" width="12" style="2" bestFit="1" customWidth="1"/>
    <col min="14091" max="14091" width="11.85546875" style="2" bestFit="1" customWidth="1"/>
    <col min="14092" max="14092" width="12" style="2" bestFit="1" customWidth="1"/>
    <col min="14093" max="14336" width="11.42578125" style="2"/>
    <col min="14337" max="14337" width="35.5703125" style="2" customWidth="1"/>
    <col min="14338" max="14338" width="22.42578125" style="2" bestFit="1" customWidth="1"/>
    <col min="14339" max="14340" width="22.42578125" style="2" customWidth="1"/>
    <col min="14341" max="14341" width="19" style="2" customWidth="1"/>
    <col min="14342" max="14342" width="23" style="2" customWidth="1"/>
    <col min="14343" max="14343" width="18" style="2" bestFit="1" customWidth="1"/>
    <col min="14344" max="14344" width="12.5703125" style="2" bestFit="1" customWidth="1"/>
    <col min="14345" max="14345" width="16.140625" style="2" bestFit="1" customWidth="1"/>
    <col min="14346" max="14346" width="12" style="2" bestFit="1" customWidth="1"/>
    <col min="14347" max="14347" width="11.85546875" style="2" bestFit="1" customWidth="1"/>
    <col min="14348" max="14348" width="12" style="2" bestFit="1" customWidth="1"/>
    <col min="14349" max="14592" width="11.42578125" style="2"/>
    <col min="14593" max="14593" width="35.5703125" style="2" customWidth="1"/>
    <col min="14594" max="14594" width="22.42578125" style="2" bestFit="1" customWidth="1"/>
    <col min="14595" max="14596" width="22.42578125" style="2" customWidth="1"/>
    <col min="14597" max="14597" width="19" style="2" customWidth="1"/>
    <col min="14598" max="14598" width="23" style="2" customWidth="1"/>
    <col min="14599" max="14599" width="18" style="2" bestFit="1" customWidth="1"/>
    <col min="14600" max="14600" width="12.5703125" style="2" bestFit="1" customWidth="1"/>
    <col min="14601" max="14601" width="16.140625" style="2" bestFit="1" customWidth="1"/>
    <col min="14602" max="14602" width="12" style="2" bestFit="1" customWidth="1"/>
    <col min="14603" max="14603" width="11.85546875" style="2" bestFit="1" customWidth="1"/>
    <col min="14604" max="14604" width="12" style="2" bestFit="1" customWidth="1"/>
    <col min="14605" max="14848" width="11.42578125" style="2"/>
    <col min="14849" max="14849" width="35.5703125" style="2" customWidth="1"/>
    <col min="14850" max="14850" width="22.42578125" style="2" bestFit="1" customWidth="1"/>
    <col min="14851" max="14852" width="22.42578125" style="2" customWidth="1"/>
    <col min="14853" max="14853" width="19" style="2" customWidth="1"/>
    <col min="14854" max="14854" width="23" style="2" customWidth="1"/>
    <col min="14855" max="14855" width="18" style="2" bestFit="1" customWidth="1"/>
    <col min="14856" max="14856" width="12.5703125" style="2" bestFit="1" customWidth="1"/>
    <col min="14857" max="14857" width="16.140625" style="2" bestFit="1" customWidth="1"/>
    <col min="14858" max="14858" width="12" style="2" bestFit="1" customWidth="1"/>
    <col min="14859" max="14859" width="11.85546875" style="2" bestFit="1" customWidth="1"/>
    <col min="14860" max="14860" width="12" style="2" bestFit="1" customWidth="1"/>
    <col min="14861" max="15104" width="11.42578125" style="2"/>
    <col min="15105" max="15105" width="35.5703125" style="2" customWidth="1"/>
    <col min="15106" max="15106" width="22.42578125" style="2" bestFit="1" customWidth="1"/>
    <col min="15107" max="15108" width="22.42578125" style="2" customWidth="1"/>
    <col min="15109" max="15109" width="19" style="2" customWidth="1"/>
    <col min="15110" max="15110" width="23" style="2" customWidth="1"/>
    <col min="15111" max="15111" width="18" style="2" bestFit="1" customWidth="1"/>
    <col min="15112" max="15112" width="12.5703125" style="2" bestFit="1" customWidth="1"/>
    <col min="15113" max="15113" width="16.140625" style="2" bestFit="1" customWidth="1"/>
    <col min="15114" max="15114" width="12" style="2" bestFit="1" customWidth="1"/>
    <col min="15115" max="15115" width="11.85546875" style="2" bestFit="1" customWidth="1"/>
    <col min="15116" max="15116" width="12" style="2" bestFit="1" customWidth="1"/>
    <col min="15117" max="15360" width="11.42578125" style="2"/>
    <col min="15361" max="15361" width="35.5703125" style="2" customWidth="1"/>
    <col min="15362" max="15362" width="22.42578125" style="2" bestFit="1" customWidth="1"/>
    <col min="15363" max="15364" width="22.42578125" style="2" customWidth="1"/>
    <col min="15365" max="15365" width="19" style="2" customWidth="1"/>
    <col min="15366" max="15366" width="23" style="2" customWidth="1"/>
    <col min="15367" max="15367" width="18" style="2" bestFit="1" customWidth="1"/>
    <col min="15368" max="15368" width="12.5703125" style="2" bestFit="1" customWidth="1"/>
    <col min="15369" max="15369" width="16.140625" style="2" bestFit="1" customWidth="1"/>
    <col min="15370" max="15370" width="12" style="2" bestFit="1" customWidth="1"/>
    <col min="15371" max="15371" width="11.85546875" style="2" bestFit="1" customWidth="1"/>
    <col min="15372" max="15372" width="12" style="2" bestFit="1" customWidth="1"/>
    <col min="15373" max="15616" width="11.42578125" style="2"/>
    <col min="15617" max="15617" width="35.5703125" style="2" customWidth="1"/>
    <col min="15618" max="15618" width="22.42578125" style="2" bestFit="1" customWidth="1"/>
    <col min="15619" max="15620" width="22.42578125" style="2" customWidth="1"/>
    <col min="15621" max="15621" width="19" style="2" customWidth="1"/>
    <col min="15622" max="15622" width="23" style="2" customWidth="1"/>
    <col min="15623" max="15623" width="18" style="2" bestFit="1" customWidth="1"/>
    <col min="15624" max="15624" width="12.5703125" style="2" bestFit="1" customWidth="1"/>
    <col min="15625" max="15625" width="16.140625" style="2" bestFit="1" customWidth="1"/>
    <col min="15626" max="15626" width="12" style="2" bestFit="1" customWidth="1"/>
    <col min="15627" max="15627" width="11.85546875" style="2" bestFit="1" customWidth="1"/>
    <col min="15628" max="15628" width="12" style="2" bestFit="1" customWidth="1"/>
    <col min="15629" max="15872" width="11.42578125" style="2"/>
    <col min="15873" max="15873" width="35.5703125" style="2" customWidth="1"/>
    <col min="15874" max="15874" width="22.42578125" style="2" bestFit="1" customWidth="1"/>
    <col min="15875" max="15876" width="22.42578125" style="2" customWidth="1"/>
    <col min="15877" max="15877" width="19" style="2" customWidth="1"/>
    <col min="15878" max="15878" width="23" style="2" customWidth="1"/>
    <col min="15879" max="15879" width="18" style="2" bestFit="1" customWidth="1"/>
    <col min="15880" max="15880" width="12.5703125" style="2" bestFit="1" customWidth="1"/>
    <col min="15881" max="15881" width="16.140625" style="2" bestFit="1" customWidth="1"/>
    <col min="15882" max="15882" width="12" style="2" bestFit="1" customWidth="1"/>
    <col min="15883" max="15883" width="11.85546875" style="2" bestFit="1" customWidth="1"/>
    <col min="15884" max="15884" width="12" style="2" bestFit="1" customWidth="1"/>
    <col min="15885" max="16128" width="11.42578125" style="2"/>
    <col min="16129" max="16129" width="35.5703125" style="2" customWidth="1"/>
    <col min="16130" max="16130" width="22.42578125" style="2" bestFit="1" customWidth="1"/>
    <col min="16131" max="16132" width="22.42578125" style="2" customWidth="1"/>
    <col min="16133" max="16133" width="19" style="2" customWidth="1"/>
    <col min="16134" max="16134" width="23" style="2" customWidth="1"/>
    <col min="16135" max="16135" width="18" style="2" bestFit="1" customWidth="1"/>
    <col min="16136" max="16136" width="12.5703125" style="2" bestFit="1" customWidth="1"/>
    <col min="16137" max="16137" width="16.140625" style="2" bestFit="1" customWidth="1"/>
    <col min="16138" max="16138" width="12" style="2" bestFit="1" customWidth="1"/>
    <col min="16139" max="16139" width="11.85546875" style="2" bestFit="1" customWidth="1"/>
    <col min="16140" max="16140" width="12" style="2" bestFit="1" customWidth="1"/>
    <col min="16141" max="16384" width="11.42578125" style="2"/>
  </cols>
  <sheetData>
    <row r="1" spans="1:10" ht="15.75" x14ac:dyDescent="0.3">
      <c r="A1" s="1"/>
      <c r="B1" s="1"/>
      <c r="C1" s="1"/>
      <c r="D1" s="1"/>
      <c r="E1" s="1"/>
    </row>
    <row r="2" spans="1:10" ht="15.75" x14ac:dyDescent="0.3">
      <c r="A2" s="3" t="s">
        <v>0</v>
      </c>
      <c r="B2" s="3"/>
      <c r="C2" s="3"/>
      <c r="D2" s="3"/>
      <c r="E2" s="3"/>
    </row>
    <row r="3" spans="1:10" ht="15.75" x14ac:dyDescent="0.3">
      <c r="A3" s="3" t="s">
        <v>1</v>
      </c>
      <c r="B3" s="3"/>
      <c r="C3" s="3"/>
      <c r="D3" s="3"/>
      <c r="E3" s="3"/>
    </row>
    <row r="4" spans="1:10" ht="15.75" x14ac:dyDescent="0.3">
      <c r="A4" s="3" t="s">
        <v>2</v>
      </c>
      <c r="B4" s="3"/>
      <c r="C4" s="3"/>
      <c r="D4" s="3"/>
      <c r="E4" s="3"/>
      <c r="G4" s="4"/>
    </row>
    <row r="5" spans="1:10" ht="15.75" x14ac:dyDescent="0.3">
      <c r="A5" s="5" t="s">
        <v>3</v>
      </c>
      <c r="B5" s="5"/>
      <c r="C5" s="5"/>
      <c r="D5" s="5"/>
      <c r="E5" s="5"/>
      <c r="G5" s="4"/>
    </row>
    <row r="6" spans="1:10" ht="15.75" x14ac:dyDescent="0.3">
      <c r="A6" s="6"/>
      <c r="B6" s="7"/>
      <c r="C6" s="7"/>
      <c r="D6" s="7"/>
      <c r="E6" s="7"/>
    </row>
    <row r="7" spans="1:10" ht="15.75" x14ac:dyDescent="0.3">
      <c r="A7" s="3" t="s">
        <v>4</v>
      </c>
      <c r="B7" s="3"/>
      <c r="C7" s="3"/>
      <c r="D7" s="3"/>
      <c r="E7" s="3"/>
    </row>
    <row r="8" spans="1:10" ht="16.5" thickBot="1" x14ac:dyDescent="0.35">
      <c r="A8" s="8"/>
      <c r="B8" s="8"/>
      <c r="C8" s="8"/>
      <c r="D8" s="8"/>
      <c r="E8" s="8"/>
    </row>
    <row r="9" spans="1:10" ht="16.5" customHeight="1" thickTop="1" x14ac:dyDescent="0.3">
      <c r="A9" s="9" t="s">
        <v>5</v>
      </c>
      <c r="B9" s="10" t="s">
        <v>6</v>
      </c>
      <c r="C9" s="10" t="s">
        <v>6</v>
      </c>
      <c r="D9" s="11" t="s">
        <v>7</v>
      </c>
      <c r="E9" s="12" t="s">
        <v>8</v>
      </c>
    </row>
    <row r="10" spans="1:10" ht="15.75" customHeight="1" x14ac:dyDescent="0.3">
      <c r="A10" s="13"/>
      <c r="B10" s="14" t="s">
        <v>9</v>
      </c>
      <c r="C10" s="14" t="s">
        <v>10</v>
      </c>
      <c r="D10" s="15"/>
      <c r="E10" s="16" t="s">
        <v>11</v>
      </c>
    </row>
    <row r="11" spans="1:10" ht="16.5" thickBot="1" x14ac:dyDescent="0.35">
      <c r="A11" s="17"/>
      <c r="B11" s="18" t="s">
        <v>12</v>
      </c>
      <c r="C11" s="18" t="s">
        <v>12</v>
      </c>
      <c r="D11" s="19"/>
      <c r="E11" s="20"/>
    </row>
    <row r="12" spans="1:10" ht="15.75" customHeight="1" x14ac:dyDescent="0.3">
      <c r="A12" s="21" t="s">
        <v>13</v>
      </c>
      <c r="B12" s="22">
        <f>+B14+B18+B22</f>
        <v>13218315058</v>
      </c>
      <c r="C12" s="22">
        <f>+C14+C18+C22</f>
        <v>11995309913</v>
      </c>
      <c r="D12" s="23">
        <f>+C12-B12</f>
        <v>-1223005145</v>
      </c>
      <c r="E12" s="24">
        <f>+C12/B12</f>
        <v>0.90747647187757019</v>
      </c>
    </row>
    <row r="13" spans="1:10" ht="13.5" customHeight="1" x14ac:dyDescent="0.3">
      <c r="A13" s="25"/>
      <c r="B13" s="26"/>
      <c r="C13" s="26"/>
      <c r="D13" s="26"/>
      <c r="E13" s="24"/>
    </row>
    <row r="14" spans="1:10" ht="30.75" x14ac:dyDescent="0.3">
      <c r="A14" s="27" t="s">
        <v>14</v>
      </c>
      <c r="B14" s="28">
        <f>+B15+B16</f>
        <v>10864307344</v>
      </c>
      <c r="C14" s="28">
        <f>+C15+C16</f>
        <v>10807681984</v>
      </c>
      <c r="D14" s="29">
        <f t="shared" ref="D14:D39" si="0">+C14-B14</f>
        <v>-56625360</v>
      </c>
      <c r="E14" s="24">
        <f>+C14/B14</f>
        <v>0.99478794568240259</v>
      </c>
      <c r="F14" s="30"/>
      <c r="H14" s="31"/>
    </row>
    <row r="15" spans="1:10" ht="20.25" customHeight="1" x14ac:dyDescent="0.3">
      <c r="A15" s="25" t="s">
        <v>15</v>
      </c>
      <c r="B15" s="26">
        <f>SUM(417420+416905+395643)*(8833*62.5%)</f>
        <v>6790192090</v>
      </c>
      <c r="C15" s="26">
        <v>6754801240.375</v>
      </c>
      <c r="D15" s="26">
        <f t="shared" si="0"/>
        <v>-35390849.625</v>
      </c>
      <c r="E15" s="32">
        <f>+C15/B15</f>
        <v>0.9947879457376293</v>
      </c>
      <c r="G15" s="33"/>
      <c r="J15" s="31"/>
    </row>
    <row r="16" spans="1:10" ht="30" x14ac:dyDescent="0.3">
      <c r="A16" s="25" t="s">
        <v>16</v>
      </c>
      <c r="B16" s="26">
        <f>SUM(417420+416905+395643)*(8833*37.5%)</f>
        <v>4074115254</v>
      </c>
      <c r="C16" s="26">
        <v>4052880743.625</v>
      </c>
      <c r="D16" s="26">
        <f t="shared" si="0"/>
        <v>-21234510.375</v>
      </c>
      <c r="E16" s="32">
        <f>+C16/B16</f>
        <v>0.9947879455903581</v>
      </c>
      <c r="G16" s="33"/>
      <c r="J16" s="31"/>
    </row>
    <row r="17" spans="1:10" ht="15.75" x14ac:dyDescent="0.3">
      <c r="A17" s="25"/>
      <c r="B17" s="26"/>
      <c r="C17" s="26"/>
      <c r="D17" s="26"/>
      <c r="E17" s="32"/>
      <c r="G17" s="34"/>
      <c r="J17" s="31"/>
    </row>
    <row r="18" spans="1:10" ht="30.75" x14ac:dyDescent="0.3">
      <c r="A18" s="35" t="s">
        <v>17</v>
      </c>
      <c r="B18" s="23">
        <f>+B19+B20</f>
        <v>47438290</v>
      </c>
      <c r="C18" s="23">
        <f>+C19+C20</f>
        <v>41845871</v>
      </c>
      <c r="D18" s="23">
        <f t="shared" si="0"/>
        <v>-5592419</v>
      </c>
      <c r="E18" s="24">
        <f>+C18/B18</f>
        <v>0.88211170765219404</v>
      </c>
      <c r="G18" s="31"/>
    </row>
    <row r="19" spans="1:10" ht="15.75" x14ac:dyDescent="0.3">
      <c r="A19" s="25" t="s">
        <v>15</v>
      </c>
      <c r="B19" s="26">
        <v>29648931</v>
      </c>
      <c r="C19" s="26">
        <v>26153669.375</v>
      </c>
      <c r="D19" s="26">
        <f t="shared" si="0"/>
        <v>-3495261.625</v>
      </c>
      <c r="E19" s="32">
        <f>+C19/B19</f>
        <v>0.88211171509016628</v>
      </c>
      <c r="G19" s="31"/>
    </row>
    <row r="20" spans="1:10" ht="30" x14ac:dyDescent="0.3">
      <c r="A20" s="25" t="s">
        <v>16</v>
      </c>
      <c r="B20" s="26">
        <v>17789359</v>
      </c>
      <c r="C20" s="26">
        <v>15692201.625</v>
      </c>
      <c r="D20" s="26">
        <f t="shared" si="0"/>
        <v>-2097157.375</v>
      </c>
      <c r="E20" s="32">
        <f>+C20/B20</f>
        <v>0.88211169525557387</v>
      </c>
      <c r="G20" s="31"/>
    </row>
    <row r="21" spans="1:10" ht="15.75" x14ac:dyDescent="0.3">
      <c r="A21" s="25"/>
      <c r="B21" s="26"/>
      <c r="C21" s="26"/>
      <c r="D21" s="26"/>
      <c r="E21" s="36"/>
      <c r="G21" s="37"/>
      <c r="H21" s="31"/>
    </row>
    <row r="22" spans="1:10" ht="30.75" x14ac:dyDescent="0.3">
      <c r="A22" s="27" t="s">
        <v>18</v>
      </c>
      <c r="B22" s="29">
        <f>+B23+B24</f>
        <v>2306569424</v>
      </c>
      <c r="C22" s="29">
        <f>+C23+C24</f>
        <v>1145782058</v>
      </c>
      <c r="D22" s="29">
        <f t="shared" si="0"/>
        <v>-1160787366</v>
      </c>
      <c r="E22" s="24">
        <f>+C22/B22</f>
        <v>0.49674726720907059</v>
      </c>
      <c r="G22" s="38"/>
    </row>
    <row r="23" spans="1:10" ht="15.75" x14ac:dyDescent="0.3">
      <c r="A23" s="25" t="s">
        <v>15</v>
      </c>
      <c r="B23" s="39">
        <v>1631101245</v>
      </c>
      <c r="C23" s="39">
        <v>617296846.25</v>
      </c>
      <c r="D23" s="39">
        <f t="shared" si="0"/>
        <v>-1013804398.75</v>
      </c>
      <c r="E23" s="32">
        <f>+C23/B23</f>
        <v>0.37845403413323986</v>
      </c>
      <c r="G23" s="40"/>
    </row>
    <row r="24" spans="1:10" ht="30" x14ac:dyDescent="0.3">
      <c r="A24" s="41" t="s">
        <v>16</v>
      </c>
      <c r="B24" s="42">
        <v>675468179</v>
      </c>
      <c r="C24" s="42">
        <v>528485211.75</v>
      </c>
      <c r="D24" s="42">
        <f t="shared" si="0"/>
        <v>-146982967.25</v>
      </c>
      <c r="E24" s="32">
        <f>+C24/B24</f>
        <v>0.78239838408435225</v>
      </c>
      <c r="G24" s="43"/>
    </row>
    <row r="25" spans="1:10" ht="15.75" x14ac:dyDescent="0.3">
      <c r="A25" s="41"/>
      <c r="B25" s="42"/>
      <c r="C25" s="42"/>
      <c r="D25" s="42"/>
      <c r="E25" s="32"/>
      <c r="G25" s="43"/>
    </row>
    <row r="26" spans="1:10" ht="30.75" x14ac:dyDescent="0.3">
      <c r="A26" s="35" t="s">
        <v>19</v>
      </c>
      <c r="B26" s="23">
        <f>+B28+B32</f>
        <v>927694326</v>
      </c>
      <c r="C26" s="23">
        <f>+C28+C32</f>
        <v>823906101</v>
      </c>
      <c r="D26" s="23">
        <f t="shared" si="0"/>
        <v>-103788225</v>
      </c>
      <c r="E26" s="24">
        <f>+C26/B26</f>
        <v>0.88812238892576778</v>
      </c>
      <c r="G26" s="38"/>
    </row>
    <row r="27" spans="1:10" ht="15.75" x14ac:dyDescent="0.3">
      <c r="A27" s="25"/>
      <c r="B27" s="26"/>
      <c r="C27" s="26"/>
      <c r="D27" s="26">
        <f t="shared" si="0"/>
        <v>0</v>
      </c>
      <c r="E27" s="24"/>
      <c r="G27" s="31"/>
    </row>
    <row r="28" spans="1:10" ht="15.75" x14ac:dyDescent="0.3">
      <c r="A28" s="35" t="s">
        <v>20</v>
      </c>
      <c r="B28" s="23">
        <f>+B29+B30</f>
        <v>63066826</v>
      </c>
      <c r="C28" s="23">
        <f>+C29+C30</f>
        <v>63684612</v>
      </c>
      <c r="D28" s="23">
        <f t="shared" si="0"/>
        <v>617786</v>
      </c>
      <c r="E28" s="24">
        <f>+C28/B28</f>
        <v>1.0097957363511523</v>
      </c>
    </row>
    <row r="29" spans="1:10" ht="15.75" x14ac:dyDescent="0.3">
      <c r="A29" s="25" t="s">
        <v>21</v>
      </c>
      <c r="B29" s="26">
        <v>39663909</v>
      </c>
      <c r="C29" s="26">
        <v>50485282</v>
      </c>
      <c r="D29" s="26">
        <f t="shared" si="0"/>
        <v>10821373</v>
      </c>
      <c r="E29" s="32">
        <f>+C29/B29</f>
        <v>1.272826689875675</v>
      </c>
      <c r="G29" s="31"/>
    </row>
    <row r="30" spans="1:10" ht="15.75" x14ac:dyDescent="0.3">
      <c r="A30" s="25" t="s">
        <v>22</v>
      </c>
      <c r="B30" s="26">
        <v>23402917</v>
      </c>
      <c r="C30" s="26">
        <v>13199330</v>
      </c>
      <c r="D30" s="26">
        <f t="shared" si="0"/>
        <v>-10203587</v>
      </c>
      <c r="E30" s="32">
        <f>+C30/B30</f>
        <v>0.56400362399268433</v>
      </c>
      <c r="G30" s="31"/>
    </row>
    <row r="31" spans="1:10" ht="15.75" x14ac:dyDescent="0.3">
      <c r="A31" s="25"/>
      <c r="B31" s="26"/>
      <c r="C31" s="26"/>
      <c r="D31" s="26"/>
      <c r="E31" s="32"/>
    </row>
    <row r="32" spans="1:10" ht="15.75" x14ac:dyDescent="0.3">
      <c r="A32" s="35" t="s">
        <v>23</v>
      </c>
      <c r="B32" s="23">
        <f>SUM(B33:B37)</f>
        <v>864627500</v>
      </c>
      <c r="C32" s="23">
        <f>SUM(C33:C37)</f>
        <v>760221489</v>
      </c>
      <c r="D32" s="23">
        <f t="shared" si="0"/>
        <v>-104406011</v>
      </c>
      <c r="E32" s="24">
        <f>+C32/B32</f>
        <v>0.87924740885525843</v>
      </c>
    </row>
    <row r="33" spans="1:5" ht="15.75" x14ac:dyDescent="0.3">
      <c r="A33" s="25" t="s">
        <v>24</v>
      </c>
      <c r="B33" s="26">
        <v>443000000</v>
      </c>
      <c r="C33" s="26">
        <v>520119600</v>
      </c>
      <c r="D33" s="26">
        <f t="shared" si="0"/>
        <v>77119600</v>
      </c>
      <c r="E33" s="32">
        <f>+C33/B33</f>
        <v>1.1740848758465012</v>
      </c>
    </row>
    <row r="34" spans="1:5" ht="15.75" x14ac:dyDescent="0.3">
      <c r="A34" s="44" t="s">
        <v>25</v>
      </c>
      <c r="B34" s="45"/>
      <c r="C34" s="45">
        <v>26588342</v>
      </c>
      <c r="D34" s="45">
        <f t="shared" si="0"/>
        <v>26588342</v>
      </c>
      <c r="E34" s="32">
        <v>1</v>
      </c>
    </row>
    <row r="35" spans="1:5" ht="15.75" x14ac:dyDescent="0.3">
      <c r="A35" s="44" t="s">
        <v>26</v>
      </c>
      <c r="B35" s="45"/>
      <c r="C35" s="45">
        <v>1769706</v>
      </c>
      <c r="D35" s="45">
        <f t="shared" si="0"/>
        <v>1769706</v>
      </c>
      <c r="E35" s="32">
        <v>1</v>
      </c>
    </row>
    <row r="36" spans="1:5" ht="15.75" x14ac:dyDescent="0.3">
      <c r="A36" s="44" t="s">
        <v>27</v>
      </c>
      <c r="B36" s="45"/>
      <c r="C36" s="45">
        <v>11278006</v>
      </c>
      <c r="D36" s="45">
        <f t="shared" si="0"/>
        <v>11278006</v>
      </c>
      <c r="E36" s="32">
        <v>1</v>
      </c>
    </row>
    <row r="37" spans="1:5" ht="15.75" x14ac:dyDescent="0.3">
      <c r="A37" s="44" t="s">
        <v>28</v>
      </c>
      <c r="B37" s="45">
        <f>+'[1]Otros ingresos'!C18</f>
        <v>421627500</v>
      </c>
      <c r="C37" s="45">
        <v>200465835</v>
      </c>
      <c r="D37" s="45">
        <f>+C37-B37</f>
        <v>-221161665</v>
      </c>
      <c r="E37" s="32">
        <f>+C37/B37</f>
        <v>0.47545721045235428</v>
      </c>
    </row>
    <row r="38" spans="1:5" ht="16.5" thickBot="1" x14ac:dyDescent="0.35">
      <c r="A38" s="44"/>
      <c r="B38" s="45"/>
      <c r="C38" s="45"/>
      <c r="D38" s="45">
        <f t="shared" si="0"/>
        <v>0</v>
      </c>
      <c r="E38" s="32"/>
    </row>
    <row r="39" spans="1:5" ht="16.5" thickBot="1" x14ac:dyDescent="0.35">
      <c r="A39" s="46" t="s">
        <v>29</v>
      </c>
      <c r="B39" s="47">
        <f>+B26+B12</f>
        <v>14146009384</v>
      </c>
      <c r="C39" s="47">
        <f>+C26+C12</f>
        <v>12819216014</v>
      </c>
      <c r="D39" s="47">
        <f t="shared" si="0"/>
        <v>-1326793370</v>
      </c>
      <c r="E39" s="48">
        <f>+C39/B39</f>
        <v>0.90620723244389445</v>
      </c>
    </row>
    <row r="40" spans="1:5" ht="16.5" hidden="1" outlineLevel="1" thickTop="1" x14ac:dyDescent="0.3">
      <c r="A40" s="49" t="s">
        <v>30</v>
      </c>
      <c r="B40" s="31">
        <f>+C15+C19+C23+C29+C34+C36+C37</f>
        <v>7687069221</v>
      </c>
      <c r="C40" s="31"/>
      <c r="D40" s="31"/>
    </row>
    <row r="41" spans="1:5" ht="16.5" hidden="1" outlineLevel="1" thickTop="1" x14ac:dyDescent="0.3">
      <c r="A41" s="49" t="s">
        <v>31</v>
      </c>
      <c r="B41" s="38">
        <f>+'[1]Anexo 2 '!K194-'[1]Anexo 2 '!K103-'[1]Anexo 2 '!K184-401771989-257495970</f>
        <v>7678269738</v>
      </c>
      <c r="C41" s="38"/>
      <c r="D41" s="38"/>
    </row>
    <row r="42" spans="1:5" ht="16.5" hidden="1" outlineLevel="1" thickTop="1" x14ac:dyDescent="0.3">
      <c r="A42" s="49" t="s">
        <v>32</v>
      </c>
      <c r="B42" s="31">
        <f>+B40-B41</f>
        <v>8799483</v>
      </c>
      <c r="C42" s="31"/>
      <c r="D42" s="31"/>
    </row>
    <row r="43" spans="1:5" ht="15.75" hidden="1" outlineLevel="1" thickTop="1" x14ac:dyDescent="0.3">
      <c r="B43" s="31"/>
      <c r="C43" s="31"/>
      <c r="D43" s="31"/>
    </row>
    <row r="44" spans="1:5" ht="16.5" hidden="1" outlineLevel="1" thickTop="1" x14ac:dyDescent="0.3">
      <c r="A44" s="49" t="s">
        <v>33</v>
      </c>
      <c r="B44" s="31">
        <f>+C16+C20+C24+C30+C33+C35</f>
        <v>5132146793</v>
      </c>
      <c r="C44" s="31"/>
      <c r="D44" s="31"/>
    </row>
    <row r="45" spans="1:5" ht="16.5" hidden="1" outlineLevel="1" thickTop="1" x14ac:dyDescent="0.3">
      <c r="A45" s="49" t="s">
        <v>34</v>
      </c>
      <c r="B45" s="31">
        <f>+'[1]Anexo 2 '!K103+'[1]Anexo 2 '!K184+401771989+257495970</f>
        <v>5140946275</v>
      </c>
      <c r="C45" s="31"/>
      <c r="D45" s="31"/>
    </row>
    <row r="46" spans="1:5" ht="16.5" hidden="1" outlineLevel="1" thickTop="1" x14ac:dyDescent="0.3">
      <c r="A46" s="49" t="s">
        <v>32</v>
      </c>
      <c r="B46" s="31">
        <f>+B44-B45</f>
        <v>-8799482</v>
      </c>
      <c r="C46" s="31"/>
      <c r="D46" s="31"/>
    </row>
    <row r="47" spans="1:5" ht="15.75" collapsed="1" thickTop="1" x14ac:dyDescent="0.3"/>
  </sheetData>
  <mergeCells count="8">
    <mergeCell ref="A2:E2"/>
    <mergeCell ref="A3:E3"/>
    <mergeCell ref="A4:E4"/>
    <mergeCell ref="A5:E5"/>
    <mergeCell ref="A7:E7"/>
    <mergeCell ref="A9:A11"/>
    <mergeCell ref="D9:D11"/>
    <mergeCell ref="E9:E11"/>
  </mergeCells>
  <printOptions horizontalCentered="1"/>
  <pageMargins left="0.39370078740157483" right="0.39370078740157483" top="0.59055118110236227" bottom="0.59055118110236227" header="0.51181102362204722" footer="0.51181102362204722"/>
  <pageSetup scale="82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2020-01-14T20:27:29Z</dcterms:created>
  <dcterms:modified xsi:type="dcterms:W3CDTF">2020-01-14T20:30:00Z</dcterms:modified>
</cp:coreProperties>
</file>