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19\LEY 1712\EJECUCION PRESUPUESTAL HISTORICA ANUAL\2019\Ingreso\"/>
    </mc:Choice>
  </mc:AlternateContent>
  <xr:revisionPtr revIDLastSave="0" documentId="8_{AD06CBF6-3754-464D-8297-D37D0A83A29E}" xr6:coauthVersionLast="44" xr6:coauthVersionMax="44" xr10:uidLastSave="{00000000-0000-0000-0000-000000000000}"/>
  <bookViews>
    <workbookView xWindow="-120" yWindow="-120" windowWidth="24240" windowHeight="13140" xr2:uid="{11079405-D793-4D26-B6A5-264A26BFD67B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'[3]Inversión total en programas'!$50:$50,'[3]Inversión total en programas'!$60:$63</definedName>
    <definedName name="_xlnm.Print_Area" localSheetId="0">'Anexo 1'!$A$1:$E$39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'[6]Anexo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[7]consecutivo!$M$9:$M$13</definedName>
    <definedName name="DISTRIBUIDOR">#REF!</definedName>
    <definedName name="Dólar">#REF!</definedName>
    <definedName name="eeeee">#REF!</definedName>
    <definedName name="EPPC">'Anexo 1'!#REF!</definedName>
    <definedName name="Euro">#REF!</definedName>
    <definedName name="FDGFDG">#REF!</definedName>
    <definedName name="FECHA_DE_RECIBIDO">[8]BASE!$E$3:$E$177</definedName>
    <definedName name="FOMENTO">'Anexo 1'!#REF!</definedName>
    <definedName name="FOMENTOS">'[11]Anexo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'Anexo 1'!$B$16</definedName>
    <definedName name="RESERV_FUTU">#REF!</definedName>
    <definedName name="saldo">#REF!</definedName>
    <definedName name="saldos">#REF!</definedName>
    <definedName name="SUPERA2004">'Anexo 1'!#REF!</definedName>
    <definedName name="SUPERA2005">'Anexo 1'!#REF!</definedName>
    <definedName name="SUPERA2010">'[13]Anexo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1'!$1:$6</definedName>
    <definedName name="_xlnm.Print_Titles">#REF!</definedName>
    <definedName name="VTAS2005">'Anexo 1'!$B$33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'[16]Ingresos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D37" i="1"/>
  <c r="E36" i="1"/>
  <c r="D36" i="1"/>
  <c r="D35" i="1"/>
  <c r="E34" i="1"/>
  <c r="D34" i="1"/>
  <c r="B34" i="1"/>
  <c r="E33" i="1"/>
  <c r="B33" i="1"/>
  <c r="D33" i="1" s="1"/>
  <c r="C32" i="1"/>
  <c r="D32" i="1" s="1"/>
  <c r="B32" i="1"/>
  <c r="E30" i="1"/>
  <c r="D30" i="1"/>
  <c r="E29" i="1"/>
  <c r="D29" i="1"/>
  <c r="C28" i="1"/>
  <c r="D28" i="1" s="1"/>
  <c r="B28" i="1"/>
  <c r="B26" i="1" s="1"/>
  <c r="E24" i="1"/>
  <c r="D24" i="1"/>
  <c r="E23" i="1"/>
  <c r="D23" i="1"/>
  <c r="D22" i="1"/>
  <c r="C22" i="1"/>
  <c r="E22" i="1" s="1"/>
  <c r="B22" i="1"/>
  <c r="E20" i="1"/>
  <c r="D20" i="1"/>
  <c r="E19" i="1"/>
  <c r="D19" i="1"/>
  <c r="D18" i="1"/>
  <c r="C18" i="1"/>
  <c r="E18" i="1" s="1"/>
  <c r="B18" i="1"/>
  <c r="B16" i="1"/>
  <c r="D16" i="1" s="1"/>
  <c r="E15" i="1"/>
  <c r="B15" i="1"/>
  <c r="B14" i="1" s="1"/>
  <c r="C14" i="1"/>
  <c r="B12" i="1" l="1"/>
  <c r="B39" i="1" s="1"/>
  <c r="E14" i="1"/>
  <c r="D14" i="1"/>
  <c r="E16" i="1"/>
  <c r="E28" i="1"/>
  <c r="E32" i="1"/>
  <c r="C26" i="1"/>
  <c r="C12" i="1"/>
  <c r="D15" i="1"/>
  <c r="C39" i="1" l="1"/>
  <c r="E26" i="1"/>
  <c r="D26" i="1"/>
  <c r="E12" i="1"/>
  <c r="D12" i="1"/>
  <c r="E39" i="1" l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E18" authorId="0" shapeId="0" xr:uid="{A73BC870-3D5C-4CF2-AA56-F76505A01D3F}">
      <text>
        <r>
          <rPr>
            <sz val="9"/>
            <color indexed="81"/>
            <rFont val="Tahoma"/>
            <family val="2"/>
          </rPr>
          <t>Los ingresos por capital correspondientes a vigencias anteriores fueron menor a los esperados</t>
        </r>
      </text>
    </comment>
    <comment ref="E22" authorId="0" shapeId="0" xr:uid="{7932B65F-8268-4DA4-B793-9DABD808E8EA}">
      <text>
        <r>
          <rPr>
            <sz val="9"/>
            <color indexed="81"/>
            <rFont val="Tahoma"/>
            <family val="2"/>
          </rPr>
          <t>Teniendo en cuenta el comportamiento de los gastos no fue necesario ejecutar todo el superávit</t>
        </r>
      </text>
    </comment>
    <comment ref="E29" authorId="0" shapeId="0" xr:uid="{17450236-245D-46AD-82F1-939CA7DACA24}">
      <text>
        <r>
          <rPr>
            <sz val="9"/>
            <color indexed="81"/>
            <rFont val="Tahoma"/>
            <family val="2"/>
          </rPr>
          <t xml:space="preserve">Se obtuvieron mayores  ingresos a los esperados en la rentabilidad de la fiducia </t>
        </r>
      </text>
    </comment>
    <comment ref="E30" authorId="0" shapeId="0" xr:uid="{80E18E69-4CDC-4518-8BAC-112F9E129B5F}">
      <text>
        <r>
          <rPr>
            <sz val="9"/>
            <color indexed="81"/>
            <rFont val="Tahoma"/>
            <family val="2"/>
          </rPr>
          <t xml:space="preserve">No se obtuvieron los ingresos esperados en la rentabilidad de la fiducia </t>
        </r>
      </text>
    </comment>
    <comment ref="A34" authorId="0" shapeId="0" xr:uid="{CB0425E9-3973-49A0-B303-795F4CE2F36F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E34" authorId="0" shapeId="0" xr:uid="{6473FC64-111E-4E6F-A94C-376E124F67B3}">
      <text>
        <r>
          <rPr>
            <sz val="9"/>
            <color indexed="81"/>
            <rFont val="Tahoma"/>
            <family val="2"/>
          </rPr>
          <t xml:space="preserve">Recuperación de intereses de mora,recaudadores  vigencia actual  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A35" authorId="0" shapeId="0" xr:uid="{ABBAA37A-8A52-4FCD-8205-B434DEF0C638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E35" authorId="0" shapeId="0" xr:uid="{9B7A7755-677A-42EE-825D-EB9E5A8AEB25}">
      <text>
        <r>
          <rPr>
            <sz val="9"/>
            <color indexed="81"/>
            <rFont val="Tahoma"/>
            <family val="2"/>
          </rPr>
          <t xml:space="preserve">Intereses de mora distribuidores </t>
        </r>
      </text>
    </comment>
    <comment ref="A36" authorId="0" shapeId="0" xr:uid="{6FEAD3AA-CD15-4A4C-BBA5-44DAE224D07E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E36" authorId="0" shapeId="0" xr:uid="{BC535F29-74E9-408D-AECE-097708792CEB}">
      <text>
        <r>
          <rPr>
            <sz val="9"/>
            <color indexed="81"/>
            <rFont val="Tahoma"/>
            <family val="2"/>
          </rPr>
          <t>Intereses de mora vigencia años anteriores Industrias Carnicas del Oriente $7,140,000 y otros $297,199</t>
        </r>
      </text>
    </comment>
    <comment ref="E37" authorId="0" shapeId="0" xr:uid="{05596DCA-27A3-4D0A-BEB9-781833301F6F}">
      <text>
        <r>
          <rPr>
            <sz val="9"/>
            <color indexed="81"/>
            <rFont val="Tahoma"/>
            <family val="2"/>
          </rPr>
          <t>Se percibio mayor ingreso al esperado en alquiler de espacio en Agroexpo</t>
        </r>
      </text>
    </comment>
  </commentList>
</comments>
</file>

<file path=xl/sharedStrings.xml><?xml version="1.0" encoding="utf-8"?>
<sst xmlns="http://schemas.openxmlformats.org/spreadsheetml/2006/main" count="36" uniqueCount="30">
  <si>
    <t>MINISTERIO DE AGRICULTURA Y DESARROLLO RURAL</t>
  </si>
  <si>
    <t>DIRECCIÓN DE PLANEACIÓN Y SEGUIMIENTO PRESUPUESTAL</t>
  </si>
  <si>
    <t>PRESUPUESTO DE INGRESOS VIGENCIA  2.019</t>
  </si>
  <si>
    <t>PRESUPUESTO ABRIL-JUNIO</t>
  </si>
  <si>
    <t>ANEXO 1</t>
  </si>
  <si>
    <t>CUENTAS</t>
  </si>
  <si>
    <t>PRESUPUESTO</t>
  </si>
  <si>
    <t>ACUERDO 11/19</t>
  </si>
  <si>
    <t>% EJECUCIÓN</t>
  </si>
  <si>
    <t>SOLICITADO</t>
  </si>
  <si>
    <t>EJECUTADO</t>
  </si>
  <si>
    <t>% PARTICIPACIÓN</t>
  </si>
  <si>
    <t>ABRIL-JUNIO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</si>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</sst>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164" fontId="3" fillId="0" borderId="0" xfId="2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wrapText="1"/>
    </xf>
    <xf numFmtId="166" fontId="4" fillId="0" borderId="11" xfId="4" applyNumberFormat="1" applyFont="1" applyBorder="1" applyAlignment="1">
      <alignment horizontal="center" wrapText="1"/>
    </xf>
    <xf numFmtId="168" fontId="4" fillId="0" borderId="12" xfId="5" applyNumberFormat="1" applyFont="1" applyBorder="1" applyAlignment="1">
      <alignment wrapText="1"/>
    </xf>
    <xf numFmtId="10" fontId="4" fillId="0" borderId="13" xfId="3" applyNumberFormat="1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168" fontId="2" fillId="0" borderId="12" xfId="5" applyNumberFormat="1" applyFont="1" applyBorder="1" applyAlignment="1">
      <alignment wrapText="1"/>
    </xf>
    <xf numFmtId="0" fontId="4" fillId="2" borderId="15" xfId="0" applyFont="1" applyFill="1" applyBorder="1" applyAlignment="1">
      <alignment wrapText="1"/>
    </xf>
    <xf numFmtId="166" fontId="4" fillId="0" borderId="16" xfId="4" applyNumberFormat="1" applyFont="1" applyBorder="1" applyAlignment="1">
      <alignment wrapText="1"/>
    </xf>
    <xf numFmtId="167" fontId="3" fillId="0" borderId="0" xfId="1" applyFont="1"/>
    <xf numFmtId="168" fontId="3" fillId="0" borderId="0" xfId="0" applyNumberFormat="1" applyFont="1"/>
    <xf numFmtId="10" fontId="2" fillId="0" borderId="13" xfId="3" applyNumberFormat="1" applyFont="1" applyBorder="1" applyAlignment="1">
      <alignment wrapText="1"/>
    </xf>
    <xf numFmtId="166" fontId="3" fillId="0" borderId="0" xfId="0" applyNumberFormat="1" applyFont="1"/>
    <xf numFmtId="168" fontId="6" fillId="0" borderId="0" xfId="0" applyNumberFormat="1" applyFont="1"/>
    <xf numFmtId="0" fontId="4" fillId="2" borderId="14" xfId="0" applyFont="1" applyFill="1" applyBorder="1" applyAlignment="1">
      <alignment wrapText="1"/>
    </xf>
    <xf numFmtId="10" fontId="2" fillId="0" borderId="17" xfId="3" applyNumberFormat="1" applyFont="1" applyBorder="1" applyAlignment="1">
      <alignment wrapText="1"/>
    </xf>
    <xf numFmtId="3" fontId="6" fillId="0" borderId="0" xfId="0" applyNumberFormat="1" applyFont="1"/>
    <xf numFmtId="168" fontId="4" fillId="0" borderId="16" xfId="5" applyNumberFormat="1" applyFont="1" applyBorder="1" applyAlignment="1">
      <alignment wrapText="1"/>
    </xf>
    <xf numFmtId="3" fontId="3" fillId="0" borderId="0" xfId="0" applyNumberFormat="1" applyFont="1"/>
    <xf numFmtId="168" fontId="2" fillId="0" borderId="12" xfId="3" applyNumberFormat="1" applyFont="1" applyBorder="1" applyAlignment="1">
      <alignment wrapText="1"/>
    </xf>
    <xf numFmtId="166" fontId="6" fillId="0" borderId="0" xfId="0" applyNumberFormat="1" applyFont="1"/>
    <xf numFmtId="0" fontId="2" fillId="2" borderId="15" xfId="0" applyFont="1" applyFill="1" applyBorder="1" applyAlignment="1">
      <alignment wrapText="1"/>
    </xf>
    <xf numFmtId="168" fontId="2" fillId="0" borderId="16" xfId="3" applyNumberFormat="1" applyFont="1" applyBorder="1" applyAlignment="1">
      <alignment wrapText="1"/>
    </xf>
    <xf numFmtId="0" fontId="6" fillId="0" borderId="0" xfId="0" applyFont="1"/>
    <xf numFmtId="0" fontId="2" fillId="2" borderId="18" xfId="0" applyFont="1" applyFill="1" applyBorder="1" applyAlignment="1">
      <alignment wrapText="1"/>
    </xf>
    <xf numFmtId="168" fontId="2" fillId="0" borderId="19" xfId="5" applyNumberFormat="1" applyFont="1" applyBorder="1" applyAlignment="1">
      <alignment wrapText="1"/>
    </xf>
    <xf numFmtId="0" fontId="4" fillId="2" borderId="20" xfId="0" applyFont="1" applyFill="1" applyBorder="1" applyAlignment="1">
      <alignment wrapText="1"/>
    </xf>
    <xf numFmtId="168" fontId="4" fillId="0" borderId="21" xfId="0" applyNumberFormat="1" applyFont="1" applyBorder="1" applyAlignment="1">
      <alignment wrapText="1"/>
    </xf>
    <xf numFmtId="10" fontId="4" fillId="0" borderId="22" xfId="3" applyNumberFormat="1" applyFont="1" applyBorder="1" applyAlignment="1">
      <alignment wrapText="1"/>
    </xf>
  </cellXfs>
  <cellStyles count="6">
    <cellStyle name="Millares" xfId="1" builtinId="3"/>
    <cellStyle name="Millares_Formato Presupuesto Minagricultura" xfId="5" xr:uid="{C2FAC8D1-28FA-49CC-B7F0-BD467A3D60E2}"/>
    <cellStyle name="Millares_INGRESOS 2005" xfId="4" xr:uid="{A8043C9B-E3A2-459A-A45A-A735413D4D06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&#241;o%202019\Solicitud%20areas\II%20TRIMESTRE\Consolidado\Ingresos%20PPC%20-%20II%20trimestre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9/cierre%20Abr-J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 I TRIMESTRE PPC"/>
      <sheetName val="VENTAS II TRIMESTRE PPC "/>
    </sheetNames>
    <sheetDataSet>
      <sheetData sheetId="0"/>
      <sheetData sheetId="1">
        <row r="6">
          <cell r="D6">
            <v>457600000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Anexo 2 "/>
      <sheetName val="Funcionamiento"/>
      <sheetName val="Nómina y honorarios 2019"/>
    </sheetNames>
    <sheetDataSet>
      <sheetData sheetId="0"/>
      <sheetData sheetId="1">
        <row r="9">
          <cell r="C9">
            <v>1541213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FDCE-CB67-4598-A163-29C5432EEE06}">
  <dimension ref="A1:J40"/>
  <sheetViews>
    <sheetView tabSelected="1" zoomScaleNormal="100" zoomScaleSheetLayoutView="80" workbookViewId="0">
      <pane xSplit="1" ySplit="11" topLeftCell="B24" activePane="bottomRight" state="frozen"/>
      <selection activeCell="X27" sqref="X27"/>
      <selection pane="topRight" activeCell="X27" sqref="X27"/>
      <selection pane="bottomLeft" activeCell="X27" sqref="X27"/>
      <selection pane="bottomRight" activeCell="A9" sqref="A9:A11"/>
    </sheetView>
  </sheetViews>
  <sheetFormatPr baseColWidth="10" defaultRowHeight="15" x14ac:dyDescent="0.3"/>
  <cols>
    <col min="1" max="1" width="35.5703125" style="2" customWidth="1"/>
    <col min="2" max="4" width="22.42578125" style="2" bestFit="1" customWidth="1"/>
    <col min="5" max="5" width="19" style="2" customWidth="1"/>
    <col min="6" max="6" width="23" style="2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256" width="11.42578125" style="2"/>
    <col min="257" max="257" width="35.5703125" style="2" customWidth="1"/>
    <col min="258" max="260" width="22.42578125" style="2" bestFit="1" customWidth="1"/>
    <col min="261" max="261" width="19" style="2" customWidth="1"/>
    <col min="262" max="262" width="23" style="2" customWidth="1"/>
    <col min="263" max="263" width="18" style="2" bestFit="1" customWidth="1"/>
    <col min="264" max="264" width="12.5703125" style="2" bestFit="1" customWidth="1"/>
    <col min="265" max="265" width="16.140625" style="2" bestFit="1" customWidth="1"/>
    <col min="266" max="266" width="12" style="2" bestFit="1" customWidth="1"/>
    <col min="267" max="267" width="11.85546875" style="2" bestFit="1" customWidth="1"/>
    <col min="268" max="268" width="12" style="2" bestFit="1" customWidth="1"/>
    <col min="269" max="512" width="11.42578125" style="2"/>
    <col min="513" max="513" width="35.5703125" style="2" customWidth="1"/>
    <col min="514" max="516" width="22.42578125" style="2" bestFit="1" customWidth="1"/>
    <col min="517" max="517" width="19" style="2" customWidth="1"/>
    <col min="518" max="518" width="23" style="2" customWidth="1"/>
    <col min="519" max="519" width="18" style="2" bestFit="1" customWidth="1"/>
    <col min="520" max="520" width="12.5703125" style="2" bestFit="1" customWidth="1"/>
    <col min="521" max="521" width="16.140625" style="2" bestFit="1" customWidth="1"/>
    <col min="522" max="522" width="12" style="2" bestFit="1" customWidth="1"/>
    <col min="523" max="523" width="11.85546875" style="2" bestFit="1" customWidth="1"/>
    <col min="524" max="524" width="12" style="2" bestFit="1" customWidth="1"/>
    <col min="525" max="768" width="11.42578125" style="2"/>
    <col min="769" max="769" width="35.5703125" style="2" customWidth="1"/>
    <col min="770" max="772" width="22.42578125" style="2" bestFit="1" customWidth="1"/>
    <col min="773" max="773" width="19" style="2" customWidth="1"/>
    <col min="774" max="774" width="23" style="2" customWidth="1"/>
    <col min="775" max="775" width="18" style="2" bestFit="1" customWidth="1"/>
    <col min="776" max="776" width="12.5703125" style="2" bestFit="1" customWidth="1"/>
    <col min="777" max="777" width="16.140625" style="2" bestFit="1" customWidth="1"/>
    <col min="778" max="778" width="12" style="2" bestFit="1" customWidth="1"/>
    <col min="779" max="779" width="11.85546875" style="2" bestFit="1" customWidth="1"/>
    <col min="780" max="780" width="12" style="2" bestFit="1" customWidth="1"/>
    <col min="781" max="1024" width="11.42578125" style="2"/>
    <col min="1025" max="1025" width="35.5703125" style="2" customWidth="1"/>
    <col min="1026" max="1028" width="22.42578125" style="2" bestFit="1" customWidth="1"/>
    <col min="1029" max="1029" width="19" style="2" customWidth="1"/>
    <col min="1030" max="1030" width="23" style="2" customWidth="1"/>
    <col min="1031" max="1031" width="18" style="2" bestFit="1" customWidth="1"/>
    <col min="1032" max="1032" width="12.5703125" style="2" bestFit="1" customWidth="1"/>
    <col min="1033" max="1033" width="16.140625" style="2" bestFit="1" customWidth="1"/>
    <col min="1034" max="1034" width="12" style="2" bestFit="1" customWidth="1"/>
    <col min="1035" max="1035" width="11.85546875" style="2" bestFit="1" customWidth="1"/>
    <col min="1036" max="1036" width="12" style="2" bestFit="1" customWidth="1"/>
    <col min="1037" max="1280" width="11.42578125" style="2"/>
    <col min="1281" max="1281" width="35.5703125" style="2" customWidth="1"/>
    <col min="1282" max="1284" width="22.42578125" style="2" bestFit="1" customWidth="1"/>
    <col min="1285" max="1285" width="19" style="2" customWidth="1"/>
    <col min="1286" max="1286" width="23" style="2" customWidth="1"/>
    <col min="1287" max="1287" width="18" style="2" bestFit="1" customWidth="1"/>
    <col min="1288" max="1288" width="12.5703125" style="2" bestFit="1" customWidth="1"/>
    <col min="1289" max="1289" width="16.140625" style="2" bestFit="1" customWidth="1"/>
    <col min="1290" max="1290" width="12" style="2" bestFit="1" customWidth="1"/>
    <col min="1291" max="1291" width="11.85546875" style="2" bestFit="1" customWidth="1"/>
    <col min="1292" max="1292" width="12" style="2" bestFit="1" customWidth="1"/>
    <col min="1293" max="1536" width="11.42578125" style="2"/>
    <col min="1537" max="1537" width="35.5703125" style="2" customWidth="1"/>
    <col min="1538" max="1540" width="22.42578125" style="2" bestFit="1" customWidth="1"/>
    <col min="1541" max="1541" width="19" style="2" customWidth="1"/>
    <col min="1542" max="1542" width="23" style="2" customWidth="1"/>
    <col min="1543" max="1543" width="18" style="2" bestFit="1" customWidth="1"/>
    <col min="1544" max="1544" width="12.5703125" style="2" bestFit="1" customWidth="1"/>
    <col min="1545" max="1545" width="16.140625" style="2" bestFit="1" customWidth="1"/>
    <col min="1546" max="1546" width="12" style="2" bestFit="1" customWidth="1"/>
    <col min="1547" max="1547" width="11.85546875" style="2" bestFit="1" customWidth="1"/>
    <col min="1548" max="1548" width="12" style="2" bestFit="1" customWidth="1"/>
    <col min="1549" max="1792" width="11.42578125" style="2"/>
    <col min="1793" max="1793" width="35.5703125" style="2" customWidth="1"/>
    <col min="1794" max="1796" width="22.42578125" style="2" bestFit="1" customWidth="1"/>
    <col min="1797" max="1797" width="19" style="2" customWidth="1"/>
    <col min="1798" max="1798" width="23" style="2" customWidth="1"/>
    <col min="1799" max="1799" width="18" style="2" bestFit="1" customWidth="1"/>
    <col min="1800" max="1800" width="12.5703125" style="2" bestFit="1" customWidth="1"/>
    <col min="1801" max="1801" width="16.140625" style="2" bestFit="1" customWidth="1"/>
    <col min="1802" max="1802" width="12" style="2" bestFit="1" customWidth="1"/>
    <col min="1803" max="1803" width="11.85546875" style="2" bestFit="1" customWidth="1"/>
    <col min="1804" max="1804" width="12" style="2" bestFit="1" customWidth="1"/>
    <col min="1805" max="2048" width="11.42578125" style="2"/>
    <col min="2049" max="2049" width="35.5703125" style="2" customWidth="1"/>
    <col min="2050" max="2052" width="22.42578125" style="2" bestFit="1" customWidth="1"/>
    <col min="2053" max="2053" width="19" style="2" customWidth="1"/>
    <col min="2054" max="2054" width="23" style="2" customWidth="1"/>
    <col min="2055" max="2055" width="18" style="2" bestFit="1" customWidth="1"/>
    <col min="2056" max="2056" width="12.5703125" style="2" bestFit="1" customWidth="1"/>
    <col min="2057" max="2057" width="16.140625" style="2" bestFit="1" customWidth="1"/>
    <col min="2058" max="2058" width="12" style="2" bestFit="1" customWidth="1"/>
    <col min="2059" max="2059" width="11.85546875" style="2" bestFit="1" customWidth="1"/>
    <col min="2060" max="2060" width="12" style="2" bestFit="1" customWidth="1"/>
    <col min="2061" max="2304" width="11.42578125" style="2"/>
    <col min="2305" max="2305" width="35.5703125" style="2" customWidth="1"/>
    <col min="2306" max="2308" width="22.42578125" style="2" bestFit="1" customWidth="1"/>
    <col min="2309" max="2309" width="19" style="2" customWidth="1"/>
    <col min="2310" max="2310" width="23" style="2" customWidth="1"/>
    <col min="2311" max="2311" width="18" style="2" bestFit="1" customWidth="1"/>
    <col min="2312" max="2312" width="12.5703125" style="2" bestFit="1" customWidth="1"/>
    <col min="2313" max="2313" width="16.140625" style="2" bestFit="1" customWidth="1"/>
    <col min="2314" max="2314" width="12" style="2" bestFit="1" customWidth="1"/>
    <col min="2315" max="2315" width="11.85546875" style="2" bestFit="1" customWidth="1"/>
    <col min="2316" max="2316" width="12" style="2" bestFit="1" customWidth="1"/>
    <col min="2317" max="2560" width="11.42578125" style="2"/>
    <col min="2561" max="2561" width="35.5703125" style="2" customWidth="1"/>
    <col min="2562" max="2564" width="22.42578125" style="2" bestFit="1" customWidth="1"/>
    <col min="2565" max="2565" width="19" style="2" customWidth="1"/>
    <col min="2566" max="2566" width="23" style="2" customWidth="1"/>
    <col min="2567" max="2567" width="18" style="2" bestFit="1" customWidth="1"/>
    <col min="2568" max="2568" width="12.5703125" style="2" bestFit="1" customWidth="1"/>
    <col min="2569" max="2569" width="16.140625" style="2" bestFit="1" customWidth="1"/>
    <col min="2570" max="2570" width="12" style="2" bestFit="1" customWidth="1"/>
    <col min="2571" max="2571" width="11.85546875" style="2" bestFit="1" customWidth="1"/>
    <col min="2572" max="2572" width="12" style="2" bestFit="1" customWidth="1"/>
    <col min="2573" max="2816" width="11.42578125" style="2"/>
    <col min="2817" max="2817" width="35.5703125" style="2" customWidth="1"/>
    <col min="2818" max="2820" width="22.42578125" style="2" bestFit="1" customWidth="1"/>
    <col min="2821" max="2821" width="19" style="2" customWidth="1"/>
    <col min="2822" max="2822" width="23" style="2" customWidth="1"/>
    <col min="2823" max="2823" width="18" style="2" bestFit="1" customWidth="1"/>
    <col min="2824" max="2824" width="12.5703125" style="2" bestFit="1" customWidth="1"/>
    <col min="2825" max="2825" width="16.140625" style="2" bestFit="1" customWidth="1"/>
    <col min="2826" max="2826" width="12" style="2" bestFit="1" customWidth="1"/>
    <col min="2827" max="2827" width="11.85546875" style="2" bestFit="1" customWidth="1"/>
    <col min="2828" max="2828" width="12" style="2" bestFit="1" customWidth="1"/>
    <col min="2829" max="3072" width="11.42578125" style="2"/>
    <col min="3073" max="3073" width="35.5703125" style="2" customWidth="1"/>
    <col min="3074" max="3076" width="22.42578125" style="2" bestFit="1" customWidth="1"/>
    <col min="3077" max="3077" width="19" style="2" customWidth="1"/>
    <col min="3078" max="3078" width="23" style="2" customWidth="1"/>
    <col min="3079" max="3079" width="18" style="2" bestFit="1" customWidth="1"/>
    <col min="3080" max="3080" width="12.5703125" style="2" bestFit="1" customWidth="1"/>
    <col min="3081" max="3081" width="16.140625" style="2" bestFit="1" customWidth="1"/>
    <col min="3082" max="3082" width="12" style="2" bestFit="1" customWidth="1"/>
    <col min="3083" max="3083" width="11.85546875" style="2" bestFit="1" customWidth="1"/>
    <col min="3084" max="3084" width="12" style="2" bestFit="1" customWidth="1"/>
    <col min="3085" max="3328" width="11.42578125" style="2"/>
    <col min="3329" max="3329" width="35.5703125" style="2" customWidth="1"/>
    <col min="3330" max="3332" width="22.42578125" style="2" bestFit="1" customWidth="1"/>
    <col min="3333" max="3333" width="19" style="2" customWidth="1"/>
    <col min="3334" max="3334" width="23" style="2" customWidth="1"/>
    <col min="3335" max="3335" width="18" style="2" bestFit="1" customWidth="1"/>
    <col min="3336" max="3336" width="12.5703125" style="2" bestFit="1" customWidth="1"/>
    <col min="3337" max="3337" width="16.140625" style="2" bestFit="1" customWidth="1"/>
    <col min="3338" max="3338" width="12" style="2" bestFit="1" customWidth="1"/>
    <col min="3339" max="3339" width="11.85546875" style="2" bestFit="1" customWidth="1"/>
    <col min="3340" max="3340" width="12" style="2" bestFit="1" customWidth="1"/>
    <col min="3341" max="3584" width="11.42578125" style="2"/>
    <col min="3585" max="3585" width="35.5703125" style="2" customWidth="1"/>
    <col min="3586" max="3588" width="22.42578125" style="2" bestFit="1" customWidth="1"/>
    <col min="3589" max="3589" width="19" style="2" customWidth="1"/>
    <col min="3590" max="3590" width="23" style="2" customWidth="1"/>
    <col min="3591" max="3591" width="18" style="2" bestFit="1" customWidth="1"/>
    <col min="3592" max="3592" width="12.5703125" style="2" bestFit="1" customWidth="1"/>
    <col min="3593" max="3593" width="16.140625" style="2" bestFit="1" customWidth="1"/>
    <col min="3594" max="3594" width="12" style="2" bestFit="1" customWidth="1"/>
    <col min="3595" max="3595" width="11.85546875" style="2" bestFit="1" customWidth="1"/>
    <col min="3596" max="3596" width="12" style="2" bestFit="1" customWidth="1"/>
    <col min="3597" max="3840" width="11.42578125" style="2"/>
    <col min="3841" max="3841" width="35.5703125" style="2" customWidth="1"/>
    <col min="3842" max="3844" width="22.42578125" style="2" bestFit="1" customWidth="1"/>
    <col min="3845" max="3845" width="19" style="2" customWidth="1"/>
    <col min="3846" max="3846" width="23" style="2" customWidth="1"/>
    <col min="3847" max="3847" width="18" style="2" bestFit="1" customWidth="1"/>
    <col min="3848" max="3848" width="12.5703125" style="2" bestFit="1" customWidth="1"/>
    <col min="3849" max="3849" width="16.140625" style="2" bestFit="1" customWidth="1"/>
    <col min="3850" max="3850" width="12" style="2" bestFit="1" customWidth="1"/>
    <col min="3851" max="3851" width="11.85546875" style="2" bestFit="1" customWidth="1"/>
    <col min="3852" max="3852" width="12" style="2" bestFit="1" customWidth="1"/>
    <col min="3853" max="4096" width="11.42578125" style="2"/>
    <col min="4097" max="4097" width="35.5703125" style="2" customWidth="1"/>
    <col min="4098" max="4100" width="22.42578125" style="2" bestFit="1" customWidth="1"/>
    <col min="4101" max="4101" width="19" style="2" customWidth="1"/>
    <col min="4102" max="4102" width="23" style="2" customWidth="1"/>
    <col min="4103" max="4103" width="18" style="2" bestFit="1" customWidth="1"/>
    <col min="4104" max="4104" width="12.5703125" style="2" bestFit="1" customWidth="1"/>
    <col min="4105" max="4105" width="16.140625" style="2" bestFit="1" customWidth="1"/>
    <col min="4106" max="4106" width="12" style="2" bestFit="1" customWidth="1"/>
    <col min="4107" max="4107" width="11.85546875" style="2" bestFit="1" customWidth="1"/>
    <col min="4108" max="4108" width="12" style="2" bestFit="1" customWidth="1"/>
    <col min="4109" max="4352" width="11.42578125" style="2"/>
    <col min="4353" max="4353" width="35.5703125" style="2" customWidth="1"/>
    <col min="4354" max="4356" width="22.42578125" style="2" bestFit="1" customWidth="1"/>
    <col min="4357" max="4357" width="19" style="2" customWidth="1"/>
    <col min="4358" max="4358" width="23" style="2" customWidth="1"/>
    <col min="4359" max="4359" width="18" style="2" bestFit="1" customWidth="1"/>
    <col min="4360" max="4360" width="12.5703125" style="2" bestFit="1" customWidth="1"/>
    <col min="4361" max="4361" width="16.140625" style="2" bestFit="1" customWidth="1"/>
    <col min="4362" max="4362" width="12" style="2" bestFit="1" customWidth="1"/>
    <col min="4363" max="4363" width="11.85546875" style="2" bestFit="1" customWidth="1"/>
    <col min="4364" max="4364" width="12" style="2" bestFit="1" customWidth="1"/>
    <col min="4365" max="4608" width="11.42578125" style="2"/>
    <col min="4609" max="4609" width="35.5703125" style="2" customWidth="1"/>
    <col min="4610" max="4612" width="22.42578125" style="2" bestFit="1" customWidth="1"/>
    <col min="4613" max="4613" width="19" style="2" customWidth="1"/>
    <col min="4614" max="4614" width="23" style="2" customWidth="1"/>
    <col min="4615" max="4615" width="18" style="2" bestFit="1" customWidth="1"/>
    <col min="4616" max="4616" width="12.5703125" style="2" bestFit="1" customWidth="1"/>
    <col min="4617" max="4617" width="16.140625" style="2" bestFit="1" customWidth="1"/>
    <col min="4618" max="4618" width="12" style="2" bestFit="1" customWidth="1"/>
    <col min="4619" max="4619" width="11.85546875" style="2" bestFit="1" customWidth="1"/>
    <col min="4620" max="4620" width="12" style="2" bestFit="1" customWidth="1"/>
    <col min="4621" max="4864" width="11.42578125" style="2"/>
    <col min="4865" max="4865" width="35.5703125" style="2" customWidth="1"/>
    <col min="4866" max="4868" width="22.42578125" style="2" bestFit="1" customWidth="1"/>
    <col min="4869" max="4869" width="19" style="2" customWidth="1"/>
    <col min="4870" max="4870" width="23" style="2" customWidth="1"/>
    <col min="4871" max="4871" width="18" style="2" bestFit="1" customWidth="1"/>
    <col min="4872" max="4872" width="12.5703125" style="2" bestFit="1" customWidth="1"/>
    <col min="4873" max="4873" width="16.140625" style="2" bestFit="1" customWidth="1"/>
    <col min="4874" max="4874" width="12" style="2" bestFit="1" customWidth="1"/>
    <col min="4875" max="4875" width="11.85546875" style="2" bestFit="1" customWidth="1"/>
    <col min="4876" max="4876" width="12" style="2" bestFit="1" customWidth="1"/>
    <col min="4877" max="5120" width="11.42578125" style="2"/>
    <col min="5121" max="5121" width="35.5703125" style="2" customWidth="1"/>
    <col min="5122" max="5124" width="22.42578125" style="2" bestFit="1" customWidth="1"/>
    <col min="5125" max="5125" width="19" style="2" customWidth="1"/>
    <col min="5126" max="5126" width="23" style="2" customWidth="1"/>
    <col min="5127" max="5127" width="18" style="2" bestFit="1" customWidth="1"/>
    <col min="5128" max="5128" width="12.5703125" style="2" bestFit="1" customWidth="1"/>
    <col min="5129" max="5129" width="16.140625" style="2" bestFit="1" customWidth="1"/>
    <col min="5130" max="5130" width="12" style="2" bestFit="1" customWidth="1"/>
    <col min="5131" max="5131" width="11.85546875" style="2" bestFit="1" customWidth="1"/>
    <col min="5132" max="5132" width="12" style="2" bestFit="1" customWidth="1"/>
    <col min="5133" max="5376" width="11.42578125" style="2"/>
    <col min="5377" max="5377" width="35.5703125" style="2" customWidth="1"/>
    <col min="5378" max="5380" width="22.42578125" style="2" bestFit="1" customWidth="1"/>
    <col min="5381" max="5381" width="19" style="2" customWidth="1"/>
    <col min="5382" max="5382" width="23" style="2" customWidth="1"/>
    <col min="5383" max="5383" width="18" style="2" bestFit="1" customWidth="1"/>
    <col min="5384" max="5384" width="12.5703125" style="2" bestFit="1" customWidth="1"/>
    <col min="5385" max="5385" width="16.140625" style="2" bestFit="1" customWidth="1"/>
    <col min="5386" max="5386" width="12" style="2" bestFit="1" customWidth="1"/>
    <col min="5387" max="5387" width="11.85546875" style="2" bestFit="1" customWidth="1"/>
    <col min="5388" max="5388" width="12" style="2" bestFit="1" customWidth="1"/>
    <col min="5389" max="5632" width="11.42578125" style="2"/>
    <col min="5633" max="5633" width="35.5703125" style="2" customWidth="1"/>
    <col min="5634" max="5636" width="22.42578125" style="2" bestFit="1" customWidth="1"/>
    <col min="5637" max="5637" width="19" style="2" customWidth="1"/>
    <col min="5638" max="5638" width="23" style="2" customWidth="1"/>
    <col min="5639" max="5639" width="18" style="2" bestFit="1" customWidth="1"/>
    <col min="5640" max="5640" width="12.5703125" style="2" bestFit="1" customWidth="1"/>
    <col min="5641" max="5641" width="16.140625" style="2" bestFit="1" customWidth="1"/>
    <col min="5642" max="5642" width="12" style="2" bestFit="1" customWidth="1"/>
    <col min="5643" max="5643" width="11.85546875" style="2" bestFit="1" customWidth="1"/>
    <col min="5644" max="5644" width="12" style="2" bestFit="1" customWidth="1"/>
    <col min="5645" max="5888" width="11.42578125" style="2"/>
    <col min="5889" max="5889" width="35.5703125" style="2" customWidth="1"/>
    <col min="5890" max="5892" width="22.42578125" style="2" bestFit="1" customWidth="1"/>
    <col min="5893" max="5893" width="19" style="2" customWidth="1"/>
    <col min="5894" max="5894" width="23" style="2" customWidth="1"/>
    <col min="5895" max="5895" width="18" style="2" bestFit="1" customWidth="1"/>
    <col min="5896" max="5896" width="12.5703125" style="2" bestFit="1" customWidth="1"/>
    <col min="5897" max="5897" width="16.140625" style="2" bestFit="1" customWidth="1"/>
    <col min="5898" max="5898" width="12" style="2" bestFit="1" customWidth="1"/>
    <col min="5899" max="5899" width="11.85546875" style="2" bestFit="1" customWidth="1"/>
    <col min="5900" max="5900" width="12" style="2" bestFit="1" customWidth="1"/>
    <col min="5901" max="6144" width="11.42578125" style="2"/>
    <col min="6145" max="6145" width="35.5703125" style="2" customWidth="1"/>
    <col min="6146" max="6148" width="22.42578125" style="2" bestFit="1" customWidth="1"/>
    <col min="6149" max="6149" width="19" style="2" customWidth="1"/>
    <col min="6150" max="6150" width="23" style="2" customWidth="1"/>
    <col min="6151" max="6151" width="18" style="2" bestFit="1" customWidth="1"/>
    <col min="6152" max="6152" width="12.5703125" style="2" bestFit="1" customWidth="1"/>
    <col min="6153" max="6153" width="16.140625" style="2" bestFit="1" customWidth="1"/>
    <col min="6154" max="6154" width="12" style="2" bestFit="1" customWidth="1"/>
    <col min="6155" max="6155" width="11.85546875" style="2" bestFit="1" customWidth="1"/>
    <col min="6156" max="6156" width="12" style="2" bestFit="1" customWidth="1"/>
    <col min="6157" max="6400" width="11.42578125" style="2"/>
    <col min="6401" max="6401" width="35.5703125" style="2" customWidth="1"/>
    <col min="6402" max="6404" width="22.42578125" style="2" bestFit="1" customWidth="1"/>
    <col min="6405" max="6405" width="19" style="2" customWidth="1"/>
    <col min="6406" max="6406" width="23" style="2" customWidth="1"/>
    <col min="6407" max="6407" width="18" style="2" bestFit="1" customWidth="1"/>
    <col min="6408" max="6408" width="12.5703125" style="2" bestFit="1" customWidth="1"/>
    <col min="6409" max="6409" width="16.140625" style="2" bestFit="1" customWidth="1"/>
    <col min="6410" max="6410" width="12" style="2" bestFit="1" customWidth="1"/>
    <col min="6411" max="6411" width="11.85546875" style="2" bestFit="1" customWidth="1"/>
    <col min="6412" max="6412" width="12" style="2" bestFit="1" customWidth="1"/>
    <col min="6413" max="6656" width="11.42578125" style="2"/>
    <col min="6657" max="6657" width="35.5703125" style="2" customWidth="1"/>
    <col min="6658" max="6660" width="22.42578125" style="2" bestFit="1" customWidth="1"/>
    <col min="6661" max="6661" width="19" style="2" customWidth="1"/>
    <col min="6662" max="6662" width="23" style="2" customWidth="1"/>
    <col min="6663" max="6663" width="18" style="2" bestFit="1" customWidth="1"/>
    <col min="6664" max="6664" width="12.5703125" style="2" bestFit="1" customWidth="1"/>
    <col min="6665" max="6665" width="16.140625" style="2" bestFit="1" customWidth="1"/>
    <col min="6666" max="6666" width="12" style="2" bestFit="1" customWidth="1"/>
    <col min="6667" max="6667" width="11.85546875" style="2" bestFit="1" customWidth="1"/>
    <col min="6668" max="6668" width="12" style="2" bestFit="1" customWidth="1"/>
    <col min="6669" max="6912" width="11.42578125" style="2"/>
    <col min="6913" max="6913" width="35.5703125" style="2" customWidth="1"/>
    <col min="6914" max="6916" width="22.42578125" style="2" bestFit="1" customWidth="1"/>
    <col min="6917" max="6917" width="19" style="2" customWidth="1"/>
    <col min="6918" max="6918" width="23" style="2" customWidth="1"/>
    <col min="6919" max="6919" width="18" style="2" bestFit="1" customWidth="1"/>
    <col min="6920" max="6920" width="12.5703125" style="2" bestFit="1" customWidth="1"/>
    <col min="6921" max="6921" width="16.140625" style="2" bestFit="1" customWidth="1"/>
    <col min="6922" max="6922" width="12" style="2" bestFit="1" customWidth="1"/>
    <col min="6923" max="6923" width="11.85546875" style="2" bestFit="1" customWidth="1"/>
    <col min="6924" max="6924" width="12" style="2" bestFit="1" customWidth="1"/>
    <col min="6925" max="7168" width="11.42578125" style="2"/>
    <col min="7169" max="7169" width="35.5703125" style="2" customWidth="1"/>
    <col min="7170" max="7172" width="22.42578125" style="2" bestFit="1" customWidth="1"/>
    <col min="7173" max="7173" width="19" style="2" customWidth="1"/>
    <col min="7174" max="7174" width="23" style="2" customWidth="1"/>
    <col min="7175" max="7175" width="18" style="2" bestFit="1" customWidth="1"/>
    <col min="7176" max="7176" width="12.5703125" style="2" bestFit="1" customWidth="1"/>
    <col min="7177" max="7177" width="16.140625" style="2" bestFit="1" customWidth="1"/>
    <col min="7178" max="7178" width="12" style="2" bestFit="1" customWidth="1"/>
    <col min="7179" max="7179" width="11.85546875" style="2" bestFit="1" customWidth="1"/>
    <col min="7180" max="7180" width="12" style="2" bestFit="1" customWidth="1"/>
    <col min="7181" max="7424" width="11.42578125" style="2"/>
    <col min="7425" max="7425" width="35.5703125" style="2" customWidth="1"/>
    <col min="7426" max="7428" width="22.42578125" style="2" bestFit="1" customWidth="1"/>
    <col min="7429" max="7429" width="19" style="2" customWidth="1"/>
    <col min="7430" max="7430" width="23" style="2" customWidth="1"/>
    <col min="7431" max="7431" width="18" style="2" bestFit="1" customWidth="1"/>
    <col min="7432" max="7432" width="12.5703125" style="2" bestFit="1" customWidth="1"/>
    <col min="7433" max="7433" width="16.140625" style="2" bestFit="1" customWidth="1"/>
    <col min="7434" max="7434" width="12" style="2" bestFit="1" customWidth="1"/>
    <col min="7435" max="7435" width="11.85546875" style="2" bestFit="1" customWidth="1"/>
    <col min="7436" max="7436" width="12" style="2" bestFit="1" customWidth="1"/>
    <col min="7437" max="7680" width="11.42578125" style="2"/>
    <col min="7681" max="7681" width="35.5703125" style="2" customWidth="1"/>
    <col min="7682" max="7684" width="22.42578125" style="2" bestFit="1" customWidth="1"/>
    <col min="7685" max="7685" width="19" style="2" customWidth="1"/>
    <col min="7686" max="7686" width="23" style="2" customWidth="1"/>
    <col min="7687" max="7687" width="18" style="2" bestFit="1" customWidth="1"/>
    <col min="7688" max="7688" width="12.5703125" style="2" bestFit="1" customWidth="1"/>
    <col min="7689" max="7689" width="16.140625" style="2" bestFit="1" customWidth="1"/>
    <col min="7690" max="7690" width="12" style="2" bestFit="1" customWidth="1"/>
    <col min="7691" max="7691" width="11.85546875" style="2" bestFit="1" customWidth="1"/>
    <col min="7692" max="7692" width="12" style="2" bestFit="1" customWidth="1"/>
    <col min="7693" max="7936" width="11.42578125" style="2"/>
    <col min="7937" max="7937" width="35.5703125" style="2" customWidth="1"/>
    <col min="7938" max="7940" width="22.42578125" style="2" bestFit="1" customWidth="1"/>
    <col min="7941" max="7941" width="19" style="2" customWidth="1"/>
    <col min="7942" max="7942" width="23" style="2" customWidth="1"/>
    <col min="7943" max="7943" width="18" style="2" bestFit="1" customWidth="1"/>
    <col min="7944" max="7944" width="12.5703125" style="2" bestFit="1" customWidth="1"/>
    <col min="7945" max="7945" width="16.140625" style="2" bestFit="1" customWidth="1"/>
    <col min="7946" max="7946" width="12" style="2" bestFit="1" customWidth="1"/>
    <col min="7947" max="7947" width="11.85546875" style="2" bestFit="1" customWidth="1"/>
    <col min="7948" max="7948" width="12" style="2" bestFit="1" customWidth="1"/>
    <col min="7949" max="8192" width="11.42578125" style="2"/>
    <col min="8193" max="8193" width="35.5703125" style="2" customWidth="1"/>
    <col min="8194" max="8196" width="22.42578125" style="2" bestFit="1" customWidth="1"/>
    <col min="8197" max="8197" width="19" style="2" customWidth="1"/>
    <col min="8198" max="8198" width="23" style="2" customWidth="1"/>
    <col min="8199" max="8199" width="18" style="2" bestFit="1" customWidth="1"/>
    <col min="8200" max="8200" width="12.5703125" style="2" bestFit="1" customWidth="1"/>
    <col min="8201" max="8201" width="16.140625" style="2" bestFit="1" customWidth="1"/>
    <col min="8202" max="8202" width="12" style="2" bestFit="1" customWidth="1"/>
    <col min="8203" max="8203" width="11.85546875" style="2" bestFit="1" customWidth="1"/>
    <col min="8204" max="8204" width="12" style="2" bestFit="1" customWidth="1"/>
    <col min="8205" max="8448" width="11.42578125" style="2"/>
    <col min="8449" max="8449" width="35.5703125" style="2" customWidth="1"/>
    <col min="8450" max="8452" width="22.42578125" style="2" bestFit="1" customWidth="1"/>
    <col min="8453" max="8453" width="19" style="2" customWidth="1"/>
    <col min="8454" max="8454" width="23" style="2" customWidth="1"/>
    <col min="8455" max="8455" width="18" style="2" bestFit="1" customWidth="1"/>
    <col min="8456" max="8456" width="12.5703125" style="2" bestFit="1" customWidth="1"/>
    <col min="8457" max="8457" width="16.140625" style="2" bestFit="1" customWidth="1"/>
    <col min="8458" max="8458" width="12" style="2" bestFit="1" customWidth="1"/>
    <col min="8459" max="8459" width="11.85546875" style="2" bestFit="1" customWidth="1"/>
    <col min="8460" max="8460" width="12" style="2" bestFit="1" customWidth="1"/>
    <col min="8461" max="8704" width="11.42578125" style="2"/>
    <col min="8705" max="8705" width="35.5703125" style="2" customWidth="1"/>
    <col min="8706" max="8708" width="22.42578125" style="2" bestFit="1" customWidth="1"/>
    <col min="8709" max="8709" width="19" style="2" customWidth="1"/>
    <col min="8710" max="8710" width="23" style="2" customWidth="1"/>
    <col min="8711" max="8711" width="18" style="2" bestFit="1" customWidth="1"/>
    <col min="8712" max="8712" width="12.5703125" style="2" bestFit="1" customWidth="1"/>
    <col min="8713" max="8713" width="16.140625" style="2" bestFit="1" customWidth="1"/>
    <col min="8714" max="8714" width="12" style="2" bestFit="1" customWidth="1"/>
    <col min="8715" max="8715" width="11.85546875" style="2" bestFit="1" customWidth="1"/>
    <col min="8716" max="8716" width="12" style="2" bestFit="1" customWidth="1"/>
    <col min="8717" max="8960" width="11.42578125" style="2"/>
    <col min="8961" max="8961" width="35.5703125" style="2" customWidth="1"/>
    <col min="8962" max="8964" width="22.42578125" style="2" bestFit="1" customWidth="1"/>
    <col min="8965" max="8965" width="19" style="2" customWidth="1"/>
    <col min="8966" max="8966" width="23" style="2" customWidth="1"/>
    <col min="8967" max="8967" width="18" style="2" bestFit="1" customWidth="1"/>
    <col min="8968" max="8968" width="12.5703125" style="2" bestFit="1" customWidth="1"/>
    <col min="8969" max="8969" width="16.140625" style="2" bestFit="1" customWidth="1"/>
    <col min="8970" max="8970" width="12" style="2" bestFit="1" customWidth="1"/>
    <col min="8971" max="8971" width="11.85546875" style="2" bestFit="1" customWidth="1"/>
    <col min="8972" max="8972" width="12" style="2" bestFit="1" customWidth="1"/>
    <col min="8973" max="9216" width="11.42578125" style="2"/>
    <col min="9217" max="9217" width="35.5703125" style="2" customWidth="1"/>
    <col min="9218" max="9220" width="22.42578125" style="2" bestFit="1" customWidth="1"/>
    <col min="9221" max="9221" width="19" style="2" customWidth="1"/>
    <col min="9222" max="9222" width="23" style="2" customWidth="1"/>
    <col min="9223" max="9223" width="18" style="2" bestFit="1" customWidth="1"/>
    <col min="9224" max="9224" width="12.5703125" style="2" bestFit="1" customWidth="1"/>
    <col min="9225" max="9225" width="16.140625" style="2" bestFit="1" customWidth="1"/>
    <col min="9226" max="9226" width="12" style="2" bestFit="1" customWidth="1"/>
    <col min="9227" max="9227" width="11.85546875" style="2" bestFit="1" customWidth="1"/>
    <col min="9228" max="9228" width="12" style="2" bestFit="1" customWidth="1"/>
    <col min="9229" max="9472" width="11.42578125" style="2"/>
    <col min="9473" max="9473" width="35.5703125" style="2" customWidth="1"/>
    <col min="9474" max="9476" width="22.42578125" style="2" bestFit="1" customWidth="1"/>
    <col min="9477" max="9477" width="19" style="2" customWidth="1"/>
    <col min="9478" max="9478" width="23" style="2" customWidth="1"/>
    <col min="9479" max="9479" width="18" style="2" bestFit="1" customWidth="1"/>
    <col min="9480" max="9480" width="12.5703125" style="2" bestFit="1" customWidth="1"/>
    <col min="9481" max="9481" width="16.140625" style="2" bestFit="1" customWidth="1"/>
    <col min="9482" max="9482" width="12" style="2" bestFit="1" customWidth="1"/>
    <col min="9483" max="9483" width="11.85546875" style="2" bestFit="1" customWidth="1"/>
    <col min="9484" max="9484" width="12" style="2" bestFit="1" customWidth="1"/>
    <col min="9485" max="9728" width="11.42578125" style="2"/>
    <col min="9729" max="9729" width="35.5703125" style="2" customWidth="1"/>
    <col min="9730" max="9732" width="22.42578125" style="2" bestFit="1" customWidth="1"/>
    <col min="9733" max="9733" width="19" style="2" customWidth="1"/>
    <col min="9734" max="9734" width="23" style="2" customWidth="1"/>
    <col min="9735" max="9735" width="18" style="2" bestFit="1" customWidth="1"/>
    <col min="9736" max="9736" width="12.5703125" style="2" bestFit="1" customWidth="1"/>
    <col min="9737" max="9737" width="16.140625" style="2" bestFit="1" customWidth="1"/>
    <col min="9738" max="9738" width="12" style="2" bestFit="1" customWidth="1"/>
    <col min="9739" max="9739" width="11.85546875" style="2" bestFit="1" customWidth="1"/>
    <col min="9740" max="9740" width="12" style="2" bestFit="1" customWidth="1"/>
    <col min="9741" max="9984" width="11.42578125" style="2"/>
    <col min="9985" max="9985" width="35.5703125" style="2" customWidth="1"/>
    <col min="9986" max="9988" width="22.42578125" style="2" bestFit="1" customWidth="1"/>
    <col min="9989" max="9989" width="19" style="2" customWidth="1"/>
    <col min="9990" max="9990" width="23" style="2" customWidth="1"/>
    <col min="9991" max="9991" width="18" style="2" bestFit="1" customWidth="1"/>
    <col min="9992" max="9992" width="12.5703125" style="2" bestFit="1" customWidth="1"/>
    <col min="9993" max="9993" width="16.140625" style="2" bestFit="1" customWidth="1"/>
    <col min="9994" max="9994" width="12" style="2" bestFit="1" customWidth="1"/>
    <col min="9995" max="9995" width="11.85546875" style="2" bestFit="1" customWidth="1"/>
    <col min="9996" max="9996" width="12" style="2" bestFit="1" customWidth="1"/>
    <col min="9997" max="10240" width="11.42578125" style="2"/>
    <col min="10241" max="10241" width="35.5703125" style="2" customWidth="1"/>
    <col min="10242" max="10244" width="22.42578125" style="2" bestFit="1" customWidth="1"/>
    <col min="10245" max="10245" width="19" style="2" customWidth="1"/>
    <col min="10246" max="10246" width="23" style="2" customWidth="1"/>
    <col min="10247" max="10247" width="18" style="2" bestFit="1" customWidth="1"/>
    <col min="10248" max="10248" width="12.5703125" style="2" bestFit="1" customWidth="1"/>
    <col min="10249" max="10249" width="16.140625" style="2" bestFit="1" customWidth="1"/>
    <col min="10250" max="10250" width="12" style="2" bestFit="1" customWidth="1"/>
    <col min="10251" max="10251" width="11.85546875" style="2" bestFit="1" customWidth="1"/>
    <col min="10252" max="10252" width="12" style="2" bestFit="1" customWidth="1"/>
    <col min="10253" max="10496" width="11.42578125" style="2"/>
    <col min="10497" max="10497" width="35.5703125" style="2" customWidth="1"/>
    <col min="10498" max="10500" width="22.42578125" style="2" bestFit="1" customWidth="1"/>
    <col min="10501" max="10501" width="19" style="2" customWidth="1"/>
    <col min="10502" max="10502" width="23" style="2" customWidth="1"/>
    <col min="10503" max="10503" width="18" style="2" bestFit="1" customWidth="1"/>
    <col min="10504" max="10504" width="12.5703125" style="2" bestFit="1" customWidth="1"/>
    <col min="10505" max="10505" width="16.140625" style="2" bestFit="1" customWidth="1"/>
    <col min="10506" max="10506" width="12" style="2" bestFit="1" customWidth="1"/>
    <col min="10507" max="10507" width="11.85546875" style="2" bestFit="1" customWidth="1"/>
    <col min="10508" max="10508" width="12" style="2" bestFit="1" customWidth="1"/>
    <col min="10509" max="10752" width="11.42578125" style="2"/>
    <col min="10753" max="10753" width="35.5703125" style="2" customWidth="1"/>
    <col min="10754" max="10756" width="22.42578125" style="2" bestFit="1" customWidth="1"/>
    <col min="10757" max="10757" width="19" style="2" customWidth="1"/>
    <col min="10758" max="10758" width="23" style="2" customWidth="1"/>
    <col min="10759" max="10759" width="18" style="2" bestFit="1" customWidth="1"/>
    <col min="10760" max="10760" width="12.5703125" style="2" bestFit="1" customWidth="1"/>
    <col min="10761" max="10761" width="16.140625" style="2" bestFit="1" customWidth="1"/>
    <col min="10762" max="10762" width="12" style="2" bestFit="1" customWidth="1"/>
    <col min="10763" max="10763" width="11.85546875" style="2" bestFit="1" customWidth="1"/>
    <col min="10764" max="10764" width="12" style="2" bestFit="1" customWidth="1"/>
    <col min="10765" max="11008" width="11.42578125" style="2"/>
    <col min="11009" max="11009" width="35.5703125" style="2" customWidth="1"/>
    <col min="11010" max="11012" width="22.42578125" style="2" bestFit="1" customWidth="1"/>
    <col min="11013" max="11013" width="19" style="2" customWidth="1"/>
    <col min="11014" max="11014" width="23" style="2" customWidth="1"/>
    <col min="11015" max="11015" width="18" style="2" bestFit="1" customWidth="1"/>
    <col min="11016" max="11016" width="12.5703125" style="2" bestFit="1" customWidth="1"/>
    <col min="11017" max="11017" width="16.140625" style="2" bestFit="1" customWidth="1"/>
    <col min="11018" max="11018" width="12" style="2" bestFit="1" customWidth="1"/>
    <col min="11019" max="11019" width="11.85546875" style="2" bestFit="1" customWidth="1"/>
    <col min="11020" max="11020" width="12" style="2" bestFit="1" customWidth="1"/>
    <col min="11021" max="11264" width="11.42578125" style="2"/>
    <col min="11265" max="11265" width="35.5703125" style="2" customWidth="1"/>
    <col min="11266" max="11268" width="22.42578125" style="2" bestFit="1" customWidth="1"/>
    <col min="11269" max="11269" width="19" style="2" customWidth="1"/>
    <col min="11270" max="11270" width="23" style="2" customWidth="1"/>
    <col min="11271" max="11271" width="18" style="2" bestFit="1" customWidth="1"/>
    <col min="11272" max="11272" width="12.5703125" style="2" bestFit="1" customWidth="1"/>
    <col min="11273" max="11273" width="16.140625" style="2" bestFit="1" customWidth="1"/>
    <col min="11274" max="11274" width="12" style="2" bestFit="1" customWidth="1"/>
    <col min="11275" max="11275" width="11.85546875" style="2" bestFit="1" customWidth="1"/>
    <col min="11276" max="11276" width="12" style="2" bestFit="1" customWidth="1"/>
    <col min="11277" max="11520" width="11.42578125" style="2"/>
    <col min="11521" max="11521" width="35.5703125" style="2" customWidth="1"/>
    <col min="11522" max="11524" width="22.42578125" style="2" bestFit="1" customWidth="1"/>
    <col min="11525" max="11525" width="19" style="2" customWidth="1"/>
    <col min="11526" max="11526" width="23" style="2" customWidth="1"/>
    <col min="11527" max="11527" width="18" style="2" bestFit="1" customWidth="1"/>
    <col min="11528" max="11528" width="12.5703125" style="2" bestFit="1" customWidth="1"/>
    <col min="11529" max="11529" width="16.140625" style="2" bestFit="1" customWidth="1"/>
    <col min="11530" max="11530" width="12" style="2" bestFit="1" customWidth="1"/>
    <col min="11531" max="11531" width="11.85546875" style="2" bestFit="1" customWidth="1"/>
    <col min="11532" max="11532" width="12" style="2" bestFit="1" customWidth="1"/>
    <col min="11533" max="11776" width="11.42578125" style="2"/>
    <col min="11777" max="11777" width="35.5703125" style="2" customWidth="1"/>
    <col min="11778" max="11780" width="22.42578125" style="2" bestFit="1" customWidth="1"/>
    <col min="11781" max="11781" width="19" style="2" customWidth="1"/>
    <col min="11782" max="11782" width="23" style="2" customWidth="1"/>
    <col min="11783" max="11783" width="18" style="2" bestFit="1" customWidth="1"/>
    <col min="11784" max="11784" width="12.5703125" style="2" bestFit="1" customWidth="1"/>
    <col min="11785" max="11785" width="16.140625" style="2" bestFit="1" customWidth="1"/>
    <col min="11786" max="11786" width="12" style="2" bestFit="1" customWidth="1"/>
    <col min="11787" max="11787" width="11.85546875" style="2" bestFit="1" customWidth="1"/>
    <col min="11788" max="11788" width="12" style="2" bestFit="1" customWidth="1"/>
    <col min="11789" max="12032" width="11.42578125" style="2"/>
    <col min="12033" max="12033" width="35.5703125" style="2" customWidth="1"/>
    <col min="12034" max="12036" width="22.42578125" style="2" bestFit="1" customWidth="1"/>
    <col min="12037" max="12037" width="19" style="2" customWidth="1"/>
    <col min="12038" max="12038" width="23" style="2" customWidth="1"/>
    <col min="12039" max="12039" width="18" style="2" bestFit="1" customWidth="1"/>
    <col min="12040" max="12040" width="12.5703125" style="2" bestFit="1" customWidth="1"/>
    <col min="12041" max="12041" width="16.140625" style="2" bestFit="1" customWidth="1"/>
    <col min="12042" max="12042" width="12" style="2" bestFit="1" customWidth="1"/>
    <col min="12043" max="12043" width="11.85546875" style="2" bestFit="1" customWidth="1"/>
    <col min="12044" max="12044" width="12" style="2" bestFit="1" customWidth="1"/>
    <col min="12045" max="12288" width="11.42578125" style="2"/>
    <col min="12289" max="12289" width="35.5703125" style="2" customWidth="1"/>
    <col min="12290" max="12292" width="22.42578125" style="2" bestFit="1" customWidth="1"/>
    <col min="12293" max="12293" width="19" style="2" customWidth="1"/>
    <col min="12294" max="12294" width="23" style="2" customWidth="1"/>
    <col min="12295" max="12295" width="18" style="2" bestFit="1" customWidth="1"/>
    <col min="12296" max="12296" width="12.5703125" style="2" bestFit="1" customWidth="1"/>
    <col min="12297" max="12297" width="16.140625" style="2" bestFit="1" customWidth="1"/>
    <col min="12298" max="12298" width="12" style="2" bestFit="1" customWidth="1"/>
    <col min="12299" max="12299" width="11.85546875" style="2" bestFit="1" customWidth="1"/>
    <col min="12300" max="12300" width="12" style="2" bestFit="1" customWidth="1"/>
    <col min="12301" max="12544" width="11.42578125" style="2"/>
    <col min="12545" max="12545" width="35.5703125" style="2" customWidth="1"/>
    <col min="12546" max="12548" width="22.42578125" style="2" bestFit="1" customWidth="1"/>
    <col min="12549" max="12549" width="19" style="2" customWidth="1"/>
    <col min="12550" max="12550" width="23" style="2" customWidth="1"/>
    <col min="12551" max="12551" width="18" style="2" bestFit="1" customWidth="1"/>
    <col min="12552" max="12552" width="12.5703125" style="2" bestFit="1" customWidth="1"/>
    <col min="12553" max="12553" width="16.140625" style="2" bestFit="1" customWidth="1"/>
    <col min="12554" max="12554" width="12" style="2" bestFit="1" customWidth="1"/>
    <col min="12555" max="12555" width="11.85546875" style="2" bestFit="1" customWidth="1"/>
    <col min="12556" max="12556" width="12" style="2" bestFit="1" customWidth="1"/>
    <col min="12557" max="12800" width="11.42578125" style="2"/>
    <col min="12801" max="12801" width="35.5703125" style="2" customWidth="1"/>
    <col min="12802" max="12804" width="22.42578125" style="2" bestFit="1" customWidth="1"/>
    <col min="12805" max="12805" width="19" style="2" customWidth="1"/>
    <col min="12806" max="12806" width="23" style="2" customWidth="1"/>
    <col min="12807" max="12807" width="18" style="2" bestFit="1" customWidth="1"/>
    <col min="12808" max="12808" width="12.5703125" style="2" bestFit="1" customWidth="1"/>
    <col min="12809" max="12809" width="16.140625" style="2" bestFit="1" customWidth="1"/>
    <col min="12810" max="12810" width="12" style="2" bestFit="1" customWidth="1"/>
    <col min="12811" max="12811" width="11.85546875" style="2" bestFit="1" customWidth="1"/>
    <col min="12812" max="12812" width="12" style="2" bestFit="1" customWidth="1"/>
    <col min="12813" max="13056" width="11.42578125" style="2"/>
    <col min="13057" max="13057" width="35.5703125" style="2" customWidth="1"/>
    <col min="13058" max="13060" width="22.42578125" style="2" bestFit="1" customWidth="1"/>
    <col min="13061" max="13061" width="19" style="2" customWidth="1"/>
    <col min="13062" max="13062" width="23" style="2" customWidth="1"/>
    <col min="13063" max="13063" width="18" style="2" bestFit="1" customWidth="1"/>
    <col min="13064" max="13064" width="12.5703125" style="2" bestFit="1" customWidth="1"/>
    <col min="13065" max="13065" width="16.140625" style="2" bestFit="1" customWidth="1"/>
    <col min="13066" max="13066" width="12" style="2" bestFit="1" customWidth="1"/>
    <col min="13067" max="13067" width="11.85546875" style="2" bestFit="1" customWidth="1"/>
    <col min="13068" max="13068" width="12" style="2" bestFit="1" customWidth="1"/>
    <col min="13069" max="13312" width="11.42578125" style="2"/>
    <col min="13313" max="13313" width="35.5703125" style="2" customWidth="1"/>
    <col min="13314" max="13316" width="22.42578125" style="2" bestFit="1" customWidth="1"/>
    <col min="13317" max="13317" width="19" style="2" customWidth="1"/>
    <col min="13318" max="13318" width="23" style="2" customWidth="1"/>
    <col min="13319" max="13319" width="18" style="2" bestFit="1" customWidth="1"/>
    <col min="13320" max="13320" width="12.5703125" style="2" bestFit="1" customWidth="1"/>
    <col min="13321" max="13321" width="16.140625" style="2" bestFit="1" customWidth="1"/>
    <col min="13322" max="13322" width="12" style="2" bestFit="1" customWidth="1"/>
    <col min="13323" max="13323" width="11.85546875" style="2" bestFit="1" customWidth="1"/>
    <col min="13324" max="13324" width="12" style="2" bestFit="1" customWidth="1"/>
    <col min="13325" max="13568" width="11.42578125" style="2"/>
    <col min="13569" max="13569" width="35.5703125" style="2" customWidth="1"/>
    <col min="13570" max="13572" width="22.42578125" style="2" bestFit="1" customWidth="1"/>
    <col min="13573" max="13573" width="19" style="2" customWidth="1"/>
    <col min="13574" max="13574" width="23" style="2" customWidth="1"/>
    <col min="13575" max="13575" width="18" style="2" bestFit="1" customWidth="1"/>
    <col min="13576" max="13576" width="12.5703125" style="2" bestFit="1" customWidth="1"/>
    <col min="13577" max="13577" width="16.140625" style="2" bestFit="1" customWidth="1"/>
    <col min="13578" max="13578" width="12" style="2" bestFit="1" customWidth="1"/>
    <col min="13579" max="13579" width="11.85546875" style="2" bestFit="1" customWidth="1"/>
    <col min="13580" max="13580" width="12" style="2" bestFit="1" customWidth="1"/>
    <col min="13581" max="13824" width="11.42578125" style="2"/>
    <col min="13825" max="13825" width="35.5703125" style="2" customWidth="1"/>
    <col min="13826" max="13828" width="22.42578125" style="2" bestFit="1" customWidth="1"/>
    <col min="13829" max="13829" width="19" style="2" customWidth="1"/>
    <col min="13830" max="13830" width="23" style="2" customWidth="1"/>
    <col min="13831" max="13831" width="18" style="2" bestFit="1" customWidth="1"/>
    <col min="13832" max="13832" width="12.5703125" style="2" bestFit="1" customWidth="1"/>
    <col min="13833" max="13833" width="16.140625" style="2" bestFit="1" customWidth="1"/>
    <col min="13834" max="13834" width="12" style="2" bestFit="1" customWidth="1"/>
    <col min="13835" max="13835" width="11.85546875" style="2" bestFit="1" customWidth="1"/>
    <col min="13836" max="13836" width="12" style="2" bestFit="1" customWidth="1"/>
    <col min="13837" max="14080" width="11.42578125" style="2"/>
    <col min="14081" max="14081" width="35.5703125" style="2" customWidth="1"/>
    <col min="14082" max="14084" width="22.42578125" style="2" bestFit="1" customWidth="1"/>
    <col min="14085" max="14085" width="19" style="2" customWidth="1"/>
    <col min="14086" max="14086" width="23" style="2" customWidth="1"/>
    <col min="14087" max="14087" width="18" style="2" bestFit="1" customWidth="1"/>
    <col min="14088" max="14088" width="12.5703125" style="2" bestFit="1" customWidth="1"/>
    <col min="14089" max="14089" width="16.140625" style="2" bestFit="1" customWidth="1"/>
    <col min="14090" max="14090" width="12" style="2" bestFit="1" customWidth="1"/>
    <col min="14091" max="14091" width="11.85546875" style="2" bestFit="1" customWidth="1"/>
    <col min="14092" max="14092" width="12" style="2" bestFit="1" customWidth="1"/>
    <col min="14093" max="14336" width="11.42578125" style="2"/>
    <col min="14337" max="14337" width="35.5703125" style="2" customWidth="1"/>
    <col min="14338" max="14340" width="22.42578125" style="2" bestFit="1" customWidth="1"/>
    <col min="14341" max="14341" width="19" style="2" customWidth="1"/>
    <col min="14342" max="14342" width="23" style="2" customWidth="1"/>
    <col min="14343" max="14343" width="18" style="2" bestFit="1" customWidth="1"/>
    <col min="14344" max="14344" width="12.5703125" style="2" bestFit="1" customWidth="1"/>
    <col min="14345" max="14345" width="16.140625" style="2" bestFit="1" customWidth="1"/>
    <col min="14346" max="14346" width="12" style="2" bestFit="1" customWidth="1"/>
    <col min="14347" max="14347" width="11.85546875" style="2" bestFit="1" customWidth="1"/>
    <col min="14348" max="14348" width="12" style="2" bestFit="1" customWidth="1"/>
    <col min="14349" max="14592" width="11.42578125" style="2"/>
    <col min="14593" max="14593" width="35.5703125" style="2" customWidth="1"/>
    <col min="14594" max="14596" width="22.42578125" style="2" bestFit="1" customWidth="1"/>
    <col min="14597" max="14597" width="19" style="2" customWidth="1"/>
    <col min="14598" max="14598" width="23" style="2" customWidth="1"/>
    <col min="14599" max="14599" width="18" style="2" bestFit="1" customWidth="1"/>
    <col min="14600" max="14600" width="12.5703125" style="2" bestFit="1" customWidth="1"/>
    <col min="14601" max="14601" width="16.140625" style="2" bestFit="1" customWidth="1"/>
    <col min="14602" max="14602" width="12" style="2" bestFit="1" customWidth="1"/>
    <col min="14603" max="14603" width="11.85546875" style="2" bestFit="1" customWidth="1"/>
    <col min="14604" max="14604" width="12" style="2" bestFit="1" customWidth="1"/>
    <col min="14605" max="14848" width="11.42578125" style="2"/>
    <col min="14849" max="14849" width="35.5703125" style="2" customWidth="1"/>
    <col min="14850" max="14852" width="22.42578125" style="2" bestFit="1" customWidth="1"/>
    <col min="14853" max="14853" width="19" style="2" customWidth="1"/>
    <col min="14854" max="14854" width="23" style="2" customWidth="1"/>
    <col min="14855" max="14855" width="18" style="2" bestFit="1" customWidth="1"/>
    <col min="14856" max="14856" width="12.5703125" style="2" bestFit="1" customWidth="1"/>
    <col min="14857" max="14857" width="16.140625" style="2" bestFit="1" customWidth="1"/>
    <col min="14858" max="14858" width="12" style="2" bestFit="1" customWidth="1"/>
    <col min="14859" max="14859" width="11.85546875" style="2" bestFit="1" customWidth="1"/>
    <col min="14860" max="14860" width="12" style="2" bestFit="1" customWidth="1"/>
    <col min="14861" max="15104" width="11.42578125" style="2"/>
    <col min="15105" max="15105" width="35.5703125" style="2" customWidth="1"/>
    <col min="15106" max="15108" width="22.42578125" style="2" bestFit="1" customWidth="1"/>
    <col min="15109" max="15109" width="19" style="2" customWidth="1"/>
    <col min="15110" max="15110" width="23" style="2" customWidth="1"/>
    <col min="15111" max="15111" width="18" style="2" bestFit="1" customWidth="1"/>
    <col min="15112" max="15112" width="12.5703125" style="2" bestFit="1" customWidth="1"/>
    <col min="15113" max="15113" width="16.140625" style="2" bestFit="1" customWidth="1"/>
    <col min="15114" max="15114" width="12" style="2" bestFit="1" customWidth="1"/>
    <col min="15115" max="15115" width="11.85546875" style="2" bestFit="1" customWidth="1"/>
    <col min="15116" max="15116" width="12" style="2" bestFit="1" customWidth="1"/>
    <col min="15117" max="15360" width="11.42578125" style="2"/>
    <col min="15361" max="15361" width="35.5703125" style="2" customWidth="1"/>
    <col min="15362" max="15364" width="22.42578125" style="2" bestFit="1" customWidth="1"/>
    <col min="15365" max="15365" width="19" style="2" customWidth="1"/>
    <col min="15366" max="15366" width="23" style="2" customWidth="1"/>
    <col min="15367" max="15367" width="18" style="2" bestFit="1" customWidth="1"/>
    <col min="15368" max="15368" width="12.5703125" style="2" bestFit="1" customWidth="1"/>
    <col min="15369" max="15369" width="16.140625" style="2" bestFit="1" customWidth="1"/>
    <col min="15370" max="15370" width="12" style="2" bestFit="1" customWidth="1"/>
    <col min="15371" max="15371" width="11.85546875" style="2" bestFit="1" customWidth="1"/>
    <col min="15372" max="15372" width="12" style="2" bestFit="1" customWidth="1"/>
    <col min="15373" max="15616" width="11.42578125" style="2"/>
    <col min="15617" max="15617" width="35.5703125" style="2" customWidth="1"/>
    <col min="15618" max="15620" width="22.42578125" style="2" bestFit="1" customWidth="1"/>
    <col min="15621" max="15621" width="19" style="2" customWidth="1"/>
    <col min="15622" max="15622" width="23" style="2" customWidth="1"/>
    <col min="15623" max="15623" width="18" style="2" bestFit="1" customWidth="1"/>
    <col min="15624" max="15624" width="12.5703125" style="2" bestFit="1" customWidth="1"/>
    <col min="15625" max="15625" width="16.140625" style="2" bestFit="1" customWidth="1"/>
    <col min="15626" max="15626" width="12" style="2" bestFit="1" customWidth="1"/>
    <col min="15627" max="15627" width="11.85546875" style="2" bestFit="1" customWidth="1"/>
    <col min="15628" max="15628" width="12" style="2" bestFit="1" customWidth="1"/>
    <col min="15629" max="15872" width="11.42578125" style="2"/>
    <col min="15873" max="15873" width="35.5703125" style="2" customWidth="1"/>
    <col min="15874" max="15876" width="22.42578125" style="2" bestFit="1" customWidth="1"/>
    <col min="15877" max="15877" width="19" style="2" customWidth="1"/>
    <col min="15878" max="15878" width="23" style="2" customWidth="1"/>
    <col min="15879" max="15879" width="18" style="2" bestFit="1" customWidth="1"/>
    <col min="15880" max="15880" width="12.5703125" style="2" bestFit="1" customWidth="1"/>
    <col min="15881" max="15881" width="16.140625" style="2" bestFit="1" customWidth="1"/>
    <col min="15882" max="15882" width="12" style="2" bestFit="1" customWidth="1"/>
    <col min="15883" max="15883" width="11.85546875" style="2" bestFit="1" customWidth="1"/>
    <col min="15884" max="15884" width="12" style="2" bestFit="1" customWidth="1"/>
    <col min="15885" max="16128" width="11.42578125" style="2"/>
    <col min="16129" max="16129" width="35.5703125" style="2" customWidth="1"/>
    <col min="16130" max="16132" width="22.42578125" style="2" bestFit="1" customWidth="1"/>
    <col min="16133" max="16133" width="19" style="2" customWidth="1"/>
    <col min="16134" max="16134" width="23" style="2" customWidth="1"/>
    <col min="16135" max="16135" width="18" style="2" bestFit="1" customWidth="1"/>
    <col min="16136" max="16136" width="12.5703125" style="2" bestFit="1" customWidth="1"/>
    <col min="16137" max="16137" width="16.140625" style="2" bestFit="1" customWidth="1"/>
    <col min="16138" max="16138" width="12" style="2" bestFit="1" customWidth="1"/>
    <col min="16139" max="16139" width="11.85546875" style="2" bestFit="1" customWidth="1"/>
    <col min="16140" max="16140" width="12" style="2" bestFit="1" customWidth="1"/>
    <col min="16141" max="16384" width="11.42578125" style="2"/>
  </cols>
  <sheetData>
    <row r="1" spans="1:10" ht="15.75" x14ac:dyDescent="0.3">
      <c r="A1" s="1"/>
      <c r="B1" s="1"/>
      <c r="C1" s="1"/>
      <c r="D1" s="1"/>
      <c r="E1" s="1"/>
    </row>
    <row r="2" spans="1:10" ht="15.75" x14ac:dyDescent="0.3">
      <c r="A2" s="3" t="s">
        <v>0</v>
      </c>
      <c r="B2" s="3"/>
      <c r="C2" s="3"/>
      <c r="D2" s="3"/>
      <c r="E2" s="3"/>
    </row>
    <row r="3" spans="1:10" ht="15.75" x14ac:dyDescent="0.3">
      <c r="A3" s="3" t="s">
        <v>1</v>
      </c>
      <c r="B3" s="3"/>
      <c r="C3" s="3"/>
      <c r="D3" s="3"/>
      <c r="E3" s="3"/>
    </row>
    <row r="4" spans="1:10" ht="15.75" x14ac:dyDescent="0.3">
      <c r="A4" s="3" t="s">
        <v>2</v>
      </c>
      <c r="B4" s="3"/>
      <c r="C4" s="3"/>
      <c r="D4" s="3"/>
      <c r="E4" s="3"/>
      <c r="G4" s="4"/>
    </row>
    <row r="5" spans="1:10" ht="15.75" x14ac:dyDescent="0.3">
      <c r="A5" s="5" t="s">
        <v>3</v>
      </c>
      <c r="B5" s="5"/>
      <c r="C5" s="5"/>
      <c r="D5" s="5"/>
      <c r="E5" s="5"/>
      <c r="G5" s="4"/>
    </row>
    <row r="6" spans="1:10" ht="15.75" x14ac:dyDescent="0.3">
      <c r="A6" s="6"/>
      <c r="B6" s="7"/>
      <c r="C6" s="7"/>
      <c r="D6" s="7"/>
      <c r="E6" s="7"/>
    </row>
    <row r="7" spans="1:10" ht="15.75" x14ac:dyDescent="0.3">
      <c r="A7" s="3" t="s">
        <v>4</v>
      </c>
      <c r="B7" s="3"/>
      <c r="C7" s="3"/>
      <c r="D7" s="3"/>
      <c r="E7" s="3"/>
    </row>
    <row r="8" spans="1:10" ht="16.5" thickBot="1" x14ac:dyDescent="0.35">
      <c r="A8" s="8"/>
      <c r="B8" s="8"/>
      <c r="C8" s="8"/>
      <c r="D8" s="8"/>
      <c r="E8" s="8"/>
    </row>
    <row r="9" spans="1:10" ht="16.5" thickTop="1" x14ac:dyDescent="0.3">
      <c r="A9" s="9" t="s">
        <v>5</v>
      </c>
      <c r="B9" s="10" t="s">
        <v>6</v>
      </c>
      <c r="C9" s="10" t="s">
        <v>6</v>
      </c>
      <c r="D9" s="11" t="s">
        <v>7</v>
      </c>
      <c r="E9" s="12" t="s">
        <v>8</v>
      </c>
    </row>
    <row r="10" spans="1:10" ht="15.75" x14ac:dyDescent="0.3">
      <c r="A10" s="13"/>
      <c r="B10" s="14" t="s">
        <v>9</v>
      </c>
      <c r="C10" s="14" t="s">
        <v>10</v>
      </c>
      <c r="D10" s="15"/>
      <c r="E10" s="16" t="s">
        <v>11</v>
      </c>
    </row>
    <row r="11" spans="1:10" ht="16.5" thickBot="1" x14ac:dyDescent="0.35">
      <c r="A11" s="17"/>
      <c r="B11" s="18" t="s">
        <v>12</v>
      </c>
      <c r="C11" s="18" t="s">
        <v>12</v>
      </c>
      <c r="D11" s="19"/>
      <c r="E11" s="20"/>
    </row>
    <row r="12" spans="1:10" ht="15.75" customHeight="1" x14ac:dyDescent="0.3">
      <c r="A12" s="21" t="s">
        <v>13</v>
      </c>
      <c r="B12" s="22">
        <f>+B14+B18+B22</f>
        <v>13988555842.950489</v>
      </c>
      <c r="C12" s="22">
        <f>+C14+C18+C22</f>
        <v>12856086748.786978</v>
      </c>
      <c r="D12" s="23">
        <f>+C12-B12</f>
        <v>-1132469094.1635113</v>
      </c>
      <c r="E12" s="24">
        <f>+C12/B12</f>
        <v>0.91904317308536054</v>
      </c>
    </row>
    <row r="13" spans="1:10" ht="13.5" customHeight="1" x14ac:dyDescent="0.3">
      <c r="A13" s="25"/>
      <c r="B13" s="26"/>
      <c r="C13" s="26"/>
      <c r="D13" s="26"/>
      <c r="E13" s="24"/>
    </row>
    <row r="14" spans="1:10" ht="30.75" x14ac:dyDescent="0.3">
      <c r="A14" s="27" t="s">
        <v>14</v>
      </c>
      <c r="B14" s="28">
        <f>+B15+B16</f>
        <v>10470947356</v>
      </c>
      <c r="C14" s="28">
        <f>+C15+C16</f>
        <v>10112844879</v>
      </c>
      <c r="D14" s="23">
        <f>+C14-B14</f>
        <v>-358102477</v>
      </c>
      <c r="E14" s="24">
        <f>+C14/B14</f>
        <v>0.96580037461512003</v>
      </c>
      <c r="F14" s="29"/>
      <c r="H14" s="30"/>
    </row>
    <row r="15" spans="1:10" ht="15.75" x14ac:dyDescent="0.3">
      <c r="A15" s="25" t="s">
        <v>15</v>
      </c>
      <c r="B15" s="26">
        <f>SUM(380773+400921+403741)*(8833*62.5%)+1</f>
        <v>6544342097.875</v>
      </c>
      <c r="C15" s="26">
        <v>6320528050</v>
      </c>
      <c r="D15" s="26">
        <f>+C15-B15</f>
        <v>-223814047.875</v>
      </c>
      <c r="E15" s="31">
        <f>+C15/B15</f>
        <v>0.96580037465528057</v>
      </c>
      <c r="G15" s="32"/>
      <c r="J15" s="30"/>
    </row>
    <row r="16" spans="1:10" ht="30" x14ac:dyDescent="0.3">
      <c r="A16" s="25" t="s">
        <v>16</v>
      </c>
      <c r="B16" s="26">
        <f>SUM(380773+400921+403741)*(8833*37.5%)</f>
        <v>3926605258.125</v>
      </c>
      <c r="C16" s="26">
        <v>3792316829</v>
      </c>
      <c r="D16" s="26">
        <f>+C16-B16</f>
        <v>-134288429.125</v>
      </c>
      <c r="E16" s="31">
        <f>+C16/B16</f>
        <v>0.96580037454818557</v>
      </c>
      <c r="G16" s="32"/>
      <c r="J16" s="30"/>
    </row>
    <row r="17" spans="1:10" ht="15.75" x14ac:dyDescent="0.3">
      <c r="A17" s="25"/>
      <c r="B17" s="26"/>
      <c r="C17" s="26"/>
      <c r="D17" s="26"/>
      <c r="E17" s="31"/>
      <c r="G17" s="33"/>
      <c r="J17" s="30"/>
    </row>
    <row r="18" spans="1:10" ht="30.75" x14ac:dyDescent="0.3">
      <c r="A18" s="34" t="s">
        <v>17</v>
      </c>
      <c r="B18" s="23">
        <f>+B19+B20</f>
        <v>105350218</v>
      </c>
      <c r="C18" s="23">
        <f>+C19+C20</f>
        <v>63651290</v>
      </c>
      <c r="D18" s="23">
        <f>+C18-B18</f>
        <v>-41698928</v>
      </c>
      <c r="E18" s="24">
        <f>+C18/B18</f>
        <v>0.60418754899966132</v>
      </c>
      <c r="G18" s="30"/>
    </row>
    <row r="19" spans="1:10" ht="15.75" x14ac:dyDescent="0.3">
      <c r="A19" s="25" t="s">
        <v>15</v>
      </c>
      <c r="B19" s="26">
        <v>65843886</v>
      </c>
      <c r="C19" s="26">
        <v>39782056</v>
      </c>
      <c r="D19" s="26">
        <f>+C19-B19</f>
        <v>-26061830</v>
      </c>
      <c r="E19" s="31">
        <f>+C19/B19</f>
        <v>0.60418754749681691</v>
      </c>
      <c r="G19" s="30"/>
    </row>
    <row r="20" spans="1:10" ht="30" x14ac:dyDescent="0.3">
      <c r="A20" s="25" t="s">
        <v>16</v>
      </c>
      <c r="B20" s="26">
        <v>39506332</v>
      </c>
      <c r="C20" s="26">
        <v>23869234</v>
      </c>
      <c r="D20" s="26">
        <f>+C20-B20</f>
        <v>-15637098</v>
      </c>
      <c r="E20" s="31">
        <f>+C20/B20</f>
        <v>0.60418755150440184</v>
      </c>
      <c r="G20" s="30"/>
    </row>
    <row r="21" spans="1:10" ht="15.75" x14ac:dyDescent="0.3">
      <c r="A21" s="25"/>
      <c r="B21" s="26"/>
      <c r="C21" s="26"/>
      <c r="D21" s="26"/>
      <c r="E21" s="35"/>
      <c r="G21" s="36"/>
      <c r="H21" s="30"/>
    </row>
    <row r="22" spans="1:10" ht="30.75" x14ac:dyDescent="0.3">
      <c r="A22" s="27" t="s">
        <v>18</v>
      </c>
      <c r="B22" s="37">
        <f>+B23+B24</f>
        <v>3412258268.95049</v>
      </c>
      <c r="C22" s="37">
        <f>+C23+C24</f>
        <v>2679590579.7869778</v>
      </c>
      <c r="D22" s="37">
        <f>+C22-B22</f>
        <v>-732667689.16351223</v>
      </c>
      <c r="E22" s="24">
        <f>+C22/B22</f>
        <v>0.78528363581668181</v>
      </c>
      <c r="G22" s="38"/>
    </row>
    <row r="23" spans="1:10" ht="15.75" x14ac:dyDescent="0.3">
      <c r="A23" s="25" t="s">
        <v>15</v>
      </c>
      <c r="B23" s="39">
        <v>1888480006.27601</v>
      </c>
      <c r="C23" s="39">
        <v>1255972884</v>
      </c>
      <c r="D23" s="39">
        <f>+C23-B23</f>
        <v>-632507122.27601004</v>
      </c>
      <c r="E23" s="31">
        <f>+C23/B23</f>
        <v>0.66507078699589572</v>
      </c>
      <c r="G23" s="40"/>
    </row>
    <row r="24" spans="1:10" ht="30" x14ac:dyDescent="0.3">
      <c r="A24" s="41" t="s">
        <v>16</v>
      </c>
      <c r="B24" s="42">
        <v>1523778262.67448</v>
      </c>
      <c r="C24" s="42">
        <v>1423617695.786978</v>
      </c>
      <c r="D24" s="42">
        <f>+C24-B24</f>
        <v>-100160566.88750196</v>
      </c>
      <c r="E24" s="31">
        <f>+C24/B24</f>
        <v>0.93426827948595104</v>
      </c>
      <c r="G24" s="43"/>
    </row>
    <row r="25" spans="1:10" ht="15.75" x14ac:dyDescent="0.3">
      <c r="A25" s="41"/>
      <c r="B25" s="42"/>
      <c r="C25" s="42"/>
      <c r="D25" s="42"/>
      <c r="E25" s="31"/>
      <c r="G25" s="43"/>
    </row>
    <row r="26" spans="1:10" ht="30.75" x14ac:dyDescent="0.3">
      <c r="A26" s="34" t="s">
        <v>19</v>
      </c>
      <c r="B26" s="23">
        <f>+B28+B32</f>
        <v>733715039</v>
      </c>
      <c r="C26" s="23">
        <f>+C28+C32</f>
        <v>791804346.5</v>
      </c>
      <c r="D26" s="23">
        <f>+C26-B26</f>
        <v>58089307.5</v>
      </c>
      <c r="E26" s="24">
        <f>+C26/B26</f>
        <v>1.0791714826769416</v>
      </c>
      <c r="G26" s="38"/>
    </row>
    <row r="27" spans="1:10" ht="15.75" x14ac:dyDescent="0.3">
      <c r="A27" s="25"/>
      <c r="B27" s="26"/>
      <c r="C27" s="26"/>
      <c r="D27" s="26"/>
      <c r="E27" s="24"/>
      <c r="G27" s="30"/>
    </row>
    <row r="28" spans="1:10" ht="15.75" x14ac:dyDescent="0.3">
      <c r="A28" s="34" t="s">
        <v>20</v>
      </c>
      <c r="B28" s="23">
        <f>+B29+B30</f>
        <v>63066826</v>
      </c>
      <c r="C28" s="23">
        <f>+C29+C30</f>
        <v>75653738</v>
      </c>
      <c r="D28" s="23">
        <f>+C28-B28</f>
        <v>12586912</v>
      </c>
      <c r="E28" s="24">
        <f>+C28/B28</f>
        <v>1.1995805528567427</v>
      </c>
    </row>
    <row r="29" spans="1:10" ht="15.75" x14ac:dyDescent="0.3">
      <c r="A29" s="25" t="s">
        <v>21</v>
      </c>
      <c r="B29" s="26">
        <v>39663909</v>
      </c>
      <c r="C29" s="26">
        <v>58651312</v>
      </c>
      <c r="D29" s="26">
        <f>+C29-B29</f>
        <v>18987403</v>
      </c>
      <c r="E29" s="31">
        <f>+C29/B29</f>
        <v>1.4787073054246873</v>
      </c>
      <c r="G29" s="30"/>
    </row>
    <row r="30" spans="1:10" ht="15.75" x14ac:dyDescent="0.3">
      <c r="A30" s="25" t="s">
        <v>22</v>
      </c>
      <c r="B30" s="26">
        <v>23402917</v>
      </c>
      <c r="C30" s="26">
        <v>17002426</v>
      </c>
      <c r="D30" s="26">
        <f>+C30-B30</f>
        <v>-6400491</v>
      </c>
      <c r="E30" s="31">
        <f>+C30/B30</f>
        <v>0.72650883648393061</v>
      </c>
      <c r="G30" s="30"/>
    </row>
    <row r="31" spans="1:10" ht="15.75" x14ac:dyDescent="0.3">
      <c r="A31" s="25"/>
      <c r="B31" s="26"/>
      <c r="C31" s="26"/>
      <c r="D31" s="26"/>
      <c r="E31" s="31"/>
    </row>
    <row r="32" spans="1:10" ht="15.75" x14ac:dyDescent="0.3">
      <c r="A32" s="34" t="s">
        <v>23</v>
      </c>
      <c r="B32" s="23">
        <f>SUM(B33:B37)</f>
        <v>670648213</v>
      </c>
      <c r="C32" s="23">
        <f>SUM(C33:C37)</f>
        <v>716150608.5</v>
      </c>
      <c r="D32" s="23">
        <f t="shared" ref="D32:D37" si="0">+C32-B32</f>
        <v>45502395.5</v>
      </c>
      <c r="E32" s="24">
        <f t="shared" ref="E32:E37" si="1">+C32/B32</f>
        <v>1.0678483810408661</v>
      </c>
    </row>
    <row r="33" spans="1:5" ht="15.75" x14ac:dyDescent="0.3">
      <c r="A33" s="25" t="s">
        <v>24</v>
      </c>
      <c r="B33" s="26">
        <f>+'[1]VENTAS II TRIMESTRE PPC '!$D$6</f>
        <v>457600000</v>
      </c>
      <c r="C33" s="26">
        <v>441401633.5</v>
      </c>
      <c r="D33" s="26">
        <f t="shared" si="0"/>
        <v>-16198366.5</v>
      </c>
      <c r="E33" s="31">
        <f t="shared" si="1"/>
        <v>0.96460147180944056</v>
      </c>
    </row>
    <row r="34" spans="1:5" ht="15.75" x14ac:dyDescent="0.3">
      <c r="A34" s="44" t="s">
        <v>25</v>
      </c>
      <c r="B34" s="45">
        <f>+'[2]Otros ingresos'!C9</f>
        <v>1541213</v>
      </c>
      <c r="C34" s="45">
        <v>21265544</v>
      </c>
      <c r="D34" s="45">
        <f t="shared" si="0"/>
        <v>19724331</v>
      </c>
      <c r="E34" s="31">
        <f t="shared" si="1"/>
        <v>13.797926697996967</v>
      </c>
    </row>
    <row r="35" spans="1:5" ht="15.75" x14ac:dyDescent="0.3">
      <c r="A35" s="44" t="s">
        <v>26</v>
      </c>
      <c r="B35" s="45"/>
      <c r="C35" s="45">
        <v>1346225</v>
      </c>
      <c r="D35" s="45">
        <f t="shared" si="0"/>
        <v>1346225</v>
      </c>
      <c r="E35" s="31">
        <v>1</v>
      </c>
    </row>
    <row r="36" spans="1:5" ht="15.75" x14ac:dyDescent="0.3">
      <c r="A36" s="44" t="s">
        <v>27</v>
      </c>
      <c r="B36" s="45">
        <v>3607000</v>
      </c>
      <c r="C36" s="45">
        <v>7437199</v>
      </c>
      <c r="D36" s="45">
        <f t="shared" si="0"/>
        <v>3830199</v>
      </c>
      <c r="E36" s="31">
        <f t="shared" si="1"/>
        <v>2.0618794011644024</v>
      </c>
    </row>
    <row r="37" spans="1:5" ht="15.75" x14ac:dyDescent="0.3">
      <c r="A37" s="44" t="s">
        <v>28</v>
      </c>
      <c r="B37" s="45">
        <v>207900000</v>
      </c>
      <c r="C37" s="45">
        <v>244700007</v>
      </c>
      <c r="D37" s="45">
        <f t="shared" si="0"/>
        <v>36800007</v>
      </c>
      <c r="E37" s="31">
        <f t="shared" si="1"/>
        <v>1.1770082106782107</v>
      </c>
    </row>
    <row r="38" spans="1:5" ht="16.5" thickBot="1" x14ac:dyDescent="0.35">
      <c r="A38" s="44"/>
      <c r="B38" s="45"/>
      <c r="C38" s="45"/>
      <c r="D38" s="45"/>
      <c r="E38" s="31"/>
    </row>
    <row r="39" spans="1:5" ht="16.5" thickBot="1" x14ac:dyDescent="0.35">
      <c r="A39" s="46" t="s">
        <v>29</v>
      </c>
      <c r="B39" s="47">
        <f>+B26+B12</f>
        <v>14722270881.950489</v>
      </c>
      <c r="C39" s="47">
        <f>+C26+C12</f>
        <v>13647891095.286978</v>
      </c>
      <c r="D39" s="47">
        <f>+C39-B39</f>
        <v>-1074379786.6635113</v>
      </c>
      <c r="E39" s="48">
        <f>+C39/B39</f>
        <v>0.92702350097492758</v>
      </c>
    </row>
    <row r="40" spans="1:5" ht="15.75" thickTop="1" x14ac:dyDescent="0.3"/>
  </sheetData>
  <mergeCells count="8">
    <mergeCell ref="A2:E2"/>
    <mergeCell ref="A3:E3"/>
    <mergeCell ref="A4:E4"/>
    <mergeCell ref="A5:E5"/>
    <mergeCell ref="A7:E7"/>
    <mergeCell ref="A9:A11"/>
    <mergeCell ref="D9:D11"/>
    <mergeCell ref="E9:E11"/>
  </mergeCells>
  <printOptions horizontalCentered="1"/>
  <pageMargins left="0.39370078740157483" right="0.39370078740157483" top="0.59055118110236227" bottom="0.59055118110236227" header="0.51181102362204722" footer="0.51181102362204722"/>
  <pageSetup scale="82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2020-01-14T15:26:56Z</dcterms:created>
  <dcterms:modified xsi:type="dcterms:W3CDTF">2020-01-14T15:27:45Z</dcterms:modified>
</cp:coreProperties>
</file>