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B:\Año 2020\información y soportes ley de transparencia 2020\5. PRESUPUESTO\Ejecución presupuestal historica anual\2020\Ingreso\"/>
    </mc:Choice>
  </mc:AlternateContent>
  <xr:revisionPtr revIDLastSave="0" documentId="8_{89AA7409-4BD1-42B2-9E37-76B39522A986}" xr6:coauthVersionLast="45" xr6:coauthVersionMax="45" xr10:uidLastSave="{00000000-0000-0000-0000-000000000000}"/>
  <bookViews>
    <workbookView xWindow="-120" yWindow="-120" windowWidth="20730" windowHeight="11160" xr2:uid="{1B7B251A-3B01-4866-A3D7-B13CAF3A1871}"/>
  </bookViews>
  <sheets>
    <sheet name="Anexo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hidden="1">#REF!</definedName>
    <definedName name="ANEXO" hidden="1">'[2]Inversión total en programas'!$50:$50,'[2]Inversión total en programas'!$60:$63</definedName>
    <definedName name="_xlnm.Print_Area" localSheetId="0">'Anexo 1'!$A$1:$E$37</definedName>
    <definedName name="_xlnm.Print_Area">#REF!</definedName>
    <definedName name="AREAS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'[5]Anexo 1 Minagricultura'!#REF!</definedName>
    <definedName name="CABEZAS_PROYEC">'Anexo 1'!#REF!</definedName>
    <definedName name="CONTRATOS">#REF!</definedName>
    <definedName name="CUOTAPPC2005">'Anexo 1'!#REF!</definedName>
    <definedName name="CUOTAPPC2013">'Anexo 1'!#REF!</definedName>
    <definedName name="CUOTAPPC203">'Anexo 1'!#REF!</definedName>
    <definedName name="DIAG_PPC">#REF!</definedName>
    <definedName name="DIRECCION">[6]consecutivo!$M$9:$M$13</definedName>
    <definedName name="DISTRIBUIDOR">#REF!</definedName>
    <definedName name="Dólar">#REF!</definedName>
    <definedName name="eeeee">'[1]Ejecución ingresos 2019'!#REF!</definedName>
    <definedName name="EPPC">'Anexo 1'!#REF!</definedName>
    <definedName name="Euro">#REF!</definedName>
    <definedName name="FDGFDG">#REF!</definedName>
    <definedName name="FECHA_DE_RECIBIDO">[7]BASE!$E$3:$E$177</definedName>
    <definedName name="FOMENTO">'Anexo 1'!#REF!</definedName>
    <definedName name="FOMENTOS">'[10]Anexo 1 Minagricultura'!$C$51</definedName>
    <definedName name="GTOSEPPC">#REF!</definedName>
    <definedName name="HONORAUDI_JURIDIC">#REF!</definedName>
    <definedName name="HONTOTAL">#REF!</definedName>
    <definedName name="Incremento">#REF!</definedName>
    <definedName name="Inflación">#REF!</definedName>
    <definedName name="JORTIZ">#REF!</definedName>
    <definedName name="LABORATORIOS">#REF!</definedName>
    <definedName name="NOMBDISTRI">#REF!</definedName>
    <definedName name="Pasajes">#REF!</definedName>
    <definedName name="ppc">'Anexo 1'!$B$15</definedName>
    <definedName name="RESERV_FUTU">#REF!</definedName>
    <definedName name="saldo">'[1]Ejecución ingresos 2019'!#REF!</definedName>
    <definedName name="saldos">'[1]Ejecución ingresos 2019'!#REF!</definedName>
    <definedName name="SUPERA2004">'Anexo 1'!#REF!</definedName>
    <definedName name="SUPERA2005">'Anexo 1'!#REF!</definedName>
    <definedName name="SUPERA2010">'[12]Anexo 1 Minagricultura'!$C$21</definedName>
    <definedName name="SUPERA2012">'Anexo 1'!#REF!</definedName>
    <definedName name="SUPERAVIT">#REF!</definedName>
    <definedName name="SUPERAVIT2005_FNP">#REF!</definedName>
    <definedName name="SUPERAVITPPC_2005">#REF!</definedName>
    <definedName name="TIPOS">#REF!</definedName>
    <definedName name="_xlnm.Print_Titles" localSheetId="0">'Anexo 1'!$1:$5</definedName>
    <definedName name="_xlnm.Print_Titles">#REF!</definedName>
    <definedName name="VTAS2005">'Anexo 1'!$B$32</definedName>
    <definedName name="xx">[13]Ingresos!$C$19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localSheetId="0" hidden="1">'Anexo 1'!$A$1:$B$37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  <definedName name="ZFRONTERA">'[15]Ingresos 2014'!#REF!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C11" i="1"/>
  <c r="D11" i="1" s="1"/>
  <c r="B13" i="1"/>
  <c r="C13" i="1"/>
  <c r="D13" i="1" s="1"/>
  <c r="E13" i="1"/>
  <c r="D14" i="1"/>
  <c r="E14" i="1"/>
  <c r="D15" i="1"/>
  <c r="E15" i="1"/>
  <c r="B17" i="1"/>
  <c r="C17" i="1"/>
  <c r="D17" i="1" s="1"/>
  <c r="E17" i="1"/>
  <c r="D18" i="1"/>
  <c r="E18" i="1"/>
  <c r="D19" i="1"/>
  <c r="E19" i="1"/>
  <c r="B21" i="1"/>
  <c r="C21" i="1"/>
  <c r="D21" i="1" s="1"/>
  <c r="D22" i="1"/>
  <c r="D23" i="1"/>
  <c r="C25" i="1"/>
  <c r="B27" i="1"/>
  <c r="C27" i="1"/>
  <c r="D27" i="1"/>
  <c r="E27" i="1"/>
  <c r="D28" i="1"/>
  <c r="E28" i="1"/>
  <c r="D29" i="1"/>
  <c r="E29" i="1"/>
  <c r="C31" i="1"/>
  <c r="D32" i="1"/>
  <c r="E32" i="1"/>
  <c r="D33" i="1"/>
  <c r="E33" i="1"/>
  <c r="B34" i="1"/>
  <c r="E34" i="1"/>
  <c r="D35" i="1"/>
  <c r="E35" i="1"/>
  <c r="B36" i="1"/>
  <c r="D36" i="1" s="1"/>
  <c r="B31" i="1" l="1"/>
  <c r="B25" i="1" s="1"/>
  <c r="E31" i="1"/>
  <c r="D31" i="1"/>
  <c r="C37" i="1"/>
  <c r="D34" i="1"/>
  <c r="E36" i="1"/>
  <c r="E11" i="1"/>
  <c r="D25" i="1" l="1"/>
  <c r="B37" i="1"/>
  <c r="D37" i="1" s="1"/>
  <c r="E25" i="1"/>
  <c r="E3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Oscar Rubio</author>
  </authors>
  <commentList>
    <comment ref="A34" authorId="0" shapeId="0" xr:uid="{F8A8B0D1-859F-4F21-8DD6-66AA0349DB1C}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Aprovechamiento, intereses mora distribuidores y comites,ajuste diferencia en cambio importaciones</t>
        </r>
      </text>
    </comment>
    <comment ref="A35" authorId="0" shapeId="0" xr:uid="{0B601765-ECAE-4C75-81EF-180B10D20871}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Intereses recaudadores,Ventas de publicaciones y videos de capacitación</t>
        </r>
      </text>
    </comment>
  </commentList>
</comments>
</file>

<file path=xl/sharedStrings.xml><?xml version="1.0" encoding="utf-8"?>
<sst xmlns="http://schemas.openxmlformats.org/spreadsheetml/2006/main" count="34" uniqueCount="28">
  <si>
    <t>Programas y proyectos FNP</t>
  </si>
  <si>
    <t>Extraordinarios FNP</t>
  </si>
  <si>
    <t>Financieros PPC</t>
  </si>
  <si>
    <t>Financieros FNP</t>
  </si>
  <si>
    <t>Ventas Programa PPC</t>
  </si>
  <si>
    <t>OTROS INGRESOS</t>
  </si>
  <si>
    <t>Rendimientos Financieros PPC</t>
  </si>
  <si>
    <t>Rendimientos Financieros FNP</t>
  </si>
  <si>
    <t>INGRESOS FINANCIEROS</t>
  </si>
  <si>
    <t>INGRESOS NO OPERACIONALES</t>
  </si>
  <si>
    <t>Cuota de Erradicación Peste Porcina Clásica</t>
  </si>
  <si>
    <t>Cuota de Fomento</t>
  </si>
  <si>
    <t>SUPERÁVIT VIGENCIAS ANTERIORES</t>
  </si>
  <si>
    <t>CUOTA VIGENCIAS ANTERIORES</t>
  </si>
  <si>
    <t xml:space="preserve">CUOTA DE FOMENTO PORCÍCOLA </t>
  </si>
  <si>
    <t>INGRESOS OPERACIONALES</t>
  </si>
  <si>
    <t>ENERO-MARZO</t>
  </si>
  <si>
    <t>% PARTICIPACIÓN</t>
  </si>
  <si>
    <t>EJECUTADO</t>
  </si>
  <si>
    <t>SOLICITADO</t>
  </si>
  <si>
    <t>% EJECUCIÓN</t>
  </si>
  <si>
    <t>ACUERDO 08/20</t>
  </si>
  <si>
    <t>PRESUPUESTO</t>
  </si>
  <si>
    <t>CUENTAS</t>
  </si>
  <si>
    <t>ANEXO 1</t>
  </si>
  <si>
    <t>PRESUPUESTO DE INGRESOS VIGENCIA  2.020</t>
  </si>
  <si>
    <t>DIRECCIÓN DE PLANEACIÓN Y SEGUIMIENTO PRESUPUESTAL</t>
  </si>
  <si>
    <t>MINISTERIO DE AGRICULTURA Y 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</si>
</sst>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??_ ;_ @_ "/>
    <numFmt numFmtId="165" formatCode="_ * #,##0.00_ ;_ * \-#,##0.00_ ;_ * &quot;-&quot;??_ ;_ @_ "/>
    <numFmt numFmtId="166" formatCode="_(* #,##0_);_(* \(#,##0\);_(* &quot;-&quot;??_);_(@_)"/>
    <numFmt numFmtId="167" formatCode="_(* #,##0.00_);_(* \(#,##0.00\);_(* &quot;-&quot;??_);_(@_)"/>
    <numFmt numFmtId="168" formatCode="_ &quot;$&quot;\ * #,##0.00_ ;_ &quot;$&quot;\ * \-#,##0.00_ ;_ &quot;$&quot;\ * &quot;-&quot;??_ ;_ @_ "/>
  </numFmts>
  <fonts count="9" x14ac:knownFonts="1">
    <font>
      <sz val="10"/>
      <name val="Arial"/>
    </font>
    <font>
      <sz val="10"/>
      <name val="Arial"/>
    </font>
    <font>
      <sz val="10"/>
      <name val="Comic Sans MS"/>
      <family val="4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10"/>
      <name val="Comic Sans MS"/>
      <family val="4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 style="double">
        <color indexed="64"/>
      </left>
      <right/>
      <top style="thin">
        <color indexed="55"/>
      </top>
      <bottom/>
      <diagonal/>
    </border>
    <border>
      <left style="double">
        <color indexed="64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 style="double">
        <color indexed="64"/>
      </left>
      <right/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164" fontId="2" fillId="0" borderId="0" xfId="1" applyNumberFormat="1" applyFont="1"/>
    <xf numFmtId="3" fontId="2" fillId="0" borderId="0" xfId="0" applyNumberFormat="1" applyFont="1"/>
    <xf numFmtId="0" fontId="2" fillId="2" borderId="0" xfId="0" applyFont="1" applyFill="1"/>
    <xf numFmtId="9" fontId="4" fillId="0" borderId="1" xfId="3" applyFont="1" applyFill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0" fontId="4" fillId="2" borderId="2" xfId="0" applyFont="1" applyFill="1" applyBorder="1" applyAlignment="1">
      <alignment wrapText="1"/>
    </xf>
    <xf numFmtId="10" fontId="5" fillId="0" borderId="3" xfId="4" applyNumberFormat="1" applyFont="1" applyFill="1" applyBorder="1" applyAlignment="1">
      <alignment wrapText="1"/>
    </xf>
    <xf numFmtId="164" fontId="5" fillId="0" borderId="4" xfId="5" applyNumberFormat="1" applyFont="1" applyFill="1" applyBorder="1" applyAlignment="1">
      <alignment wrapText="1"/>
    </xf>
    <xf numFmtId="164" fontId="5" fillId="0" borderId="5" xfId="5" applyNumberFormat="1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10" fontId="4" fillId="0" borderId="3" xfId="4" applyNumberFormat="1" applyFont="1" applyFill="1" applyBorder="1" applyAlignment="1">
      <alignment wrapText="1"/>
    </xf>
    <xf numFmtId="164" fontId="4" fillId="0" borderId="4" xfId="5" applyNumberFormat="1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0" fontId="6" fillId="0" borderId="0" xfId="0" applyFont="1"/>
    <xf numFmtId="164" fontId="5" fillId="0" borderId="8" xfId="3" applyNumberFormat="1" applyFont="1" applyFill="1" applyBorder="1" applyAlignment="1">
      <alignment wrapText="1"/>
    </xf>
    <xf numFmtId="164" fontId="5" fillId="0" borderId="8" xfId="4" applyNumberFormat="1" applyFont="1" applyFill="1" applyBorder="1" applyAlignment="1">
      <alignment wrapText="1"/>
    </xf>
    <xf numFmtId="0" fontId="5" fillId="2" borderId="9" xfId="0" applyFont="1" applyFill="1" applyBorder="1" applyAlignment="1">
      <alignment wrapText="1"/>
    </xf>
    <xf numFmtId="166" fontId="6" fillId="0" borderId="0" xfId="0" applyNumberFormat="1" applyFont="1"/>
    <xf numFmtId="164" fontId="5" fillId="0" borderId="4" xfId="3" applyNumberFormat="1" applyFont="1" applyFill="1" applyBorder="1" applyAlignment="1">
      <alignment wrapText="1"/>
    </xf>
    <xf numFmtId="164" fontId="5" fillId="0" borderId="4" xfId="4" applyNumberFormat="1" applyFont="1" applyFill="1" applyBorder="1" applyAlignment="1">
      <alignment wrapText="1"/>
    </xf>
    <xf numFmtId="164" fontId="4" fillId="0" borderId="8" xfId="5" applyNumberFormat="1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3" fontId="6" fillId="0" borderId="0" xfId="0" applyNumberFormat="1" applyFont="1"/>
    <xf numFmtId="164" fontId="6" fillId="0" borderId="0" xfId="0" applyNumberFormat="1" applyFont="1"/>
    <xf numFmtId="166" fontId="2" fillId="0" borderId="0" xfId="0" applyNumberFormat="1" applyFont="1"/>
    <xf numFmtId="165" fontId="2" fillId="2" borderId="0" xfId="1" applyFont="1" applyFill="1"/>
    <xf numFmtId="166" fontId="4" fillId="0" borderId="8" xfId="6" applyNumberFormat="1" applyFont="1" applyFill="1" applyBorder="1" applyAlignment="1">
      <alignment wrapText="1"/>
    </xf>
    <xf numFmtId="166" fontId="4" fillId="0" borderId="10" xfId="6" applyNumberFormat="1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left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>
      <alignment horizontal="centerContinuous"/>
    </xf>
    <xf numFmtId="168" fontId="2" fillId="2" borderId="0" xfId="2" applyFont="1" applyFill="1"/>
    <xf numFmtId="0" fontId="5" fillId="2" borderId="0" xfId="0" applyFont="1" applyFill="1"/>
  </cellXfs>
  <cellStyles count="7">
    <cellStyle name="Millares" xfId="1" builtinId="3"/>
    <cellStyle name="Millares_Formato Presupuesto Minagricultura" xfId="5" xr:uid="{3509FA1D-E1B5-4ADB-A489-3C119A613A2A}"/>
    <cellStyle name="Millares_INGRESOS 2005" xfId="6" xr:uid="{17BF7F50-CDBE-42DB-B545-48B394308B42}"/>
    <cellStyle name="Moneda" xfId="2" builtinId="4"/>
    <cellStyle name="Normal" xfId="0" builtinId="0"/>
    <cellStyle name="Porcentaje" xfId="3" builtinId="5"/>
    <cellStyle name="Porcentaje 10 2" xfId="4" xr:uid="{A11A87E7-DE84-4DFA-ACB4-67629B27A7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20/Acuerdos/Definitivo/ANEXO%20ACUERDO%2008-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7/Presupuesto%202017/Presupuesto%202017%203ra%20version/Anexos/Presupuesto%20PPC%20201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Ortiz/Desktop/PPC2013/PRESUPUESTO%202014/PRESUPUESTO%20DEFINITIVO%202014%20NOV/Desagregado%20PPC%202014%20%20definiti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7/AJUSTE%20SALARIOSdef/Ajuste%20salariosde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TOS%20ACP%20FNP\MATRIZ%20DE%20CONTROL%20A&#209;O%202011(borrador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torppc/AppData/Local/Microsoft/Windows/Temporary%20Internet%20Files/Content.IE5/68SX2PI0/Desagregado%20&#193;rea%20201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ros ingresos"/>
      <sheetName val="Rendimientos "/>
      <sheetName val="Ejecución ingresos 2019"/>
      <sheetName val="Ventas EPPC"/>
      <sheetName val="Ejecución gastos 2019"/>
      <sheetName val="Superavit 2019"/>
      <sheetName val="Proyectos incluir superávit"/>
      <sheetName val="HT"/>
      <sheetName val="Anexo 3"/>
      <sheetName val="Anexo 4"/>
      <sheetName val="Funcionamiento"/>
      <sheetName val="Nómina y honorarios 2020"/>
      <sheetName val="Comparativo nómina 2019-2020"/>
      <sheetName val="Comparativo gastos personal "/>
    </sheetNames>
    <sheetDataSet>
      <sheetData sheetId="0">
        <row r="17">
          <cell r="C17">
            <v>80000000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8">
          <cell r="G8">
            <v>15000000</v>
          </cell>
        </row>
      </sheetData>
      <sheetData sheetId="11">
        <row r="12">
          <cell r="K12">
            <v>172824389.9078666</v>
          </cell>
        </row>
      </sheetData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vs 2016"/>
      <sheetName val="justificacion formulada"/>
      <sheetName val="Consolidado área PPC "/>
      <sheetName val="Recolección desechos y archivo"/>
      <sheetName val="Admon BD 2016"/>
      <sheetName val="Aux comités 2016"/>
      <sheetName val="Vacunadores Chapeteadores"/>
      <sheetName val="Censo 2016"/>
      <sheetName val="Vigilancia PPC"/>
      <sheetName val="Ventas PPC"/>
      <sheetName val="Anexo comunicaciones"/>
      <sheetName val="REUNIÓNES (2)"/>
      <sheetName val="Ingresos 2016"/>
      <sheetName val="Anexo materiales y dotaciones"/>
      <sheetName val="Arriendos"/>
      <sheetName val="Aux distribuidores 2016"/>
      <sheetName val="Aux Coord y Gastos de Viaje"/>
      <sheetName val="Progra vigilancia enf 2015"/>
      <sheetName val="anexo impresos y publicaciones"/>
      <sheetName val="NOMINA HONORARIOS 2015"/>
      <sheetName val="BRIGADAS"/>
      <sheetName val="Correo"/>
      <sheetName val="NOMINA HONORARIOS 2013"/>
      <sheetName val="Participación x dosis"/>
      <sheetName val="SIMULACROS"/>
      <sheetName val="Biologico II"/>
      <sheetName val="BIOLÓGICO 2016"/>
      <sheetName val="Chapetas ZL"/>
      <sheetName val="Chapetas Z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ómina y honorarios 2017"/>
      <sheetName val="Hoja1"/>
      <sheetName val="Vencimientos"/>
      <sheetName val="Hoja1 (2)"/>
      <sheetName val="Vencimientos (2)"/>
      <sheetName val="Nómina anual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  <sheetName val="Anexo 4"/>
      <sheetName val="Anexo 2 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ecutivo"/>
      <sheetName val="Vencimientos"/>
      <sheetName val="CONTROL CONTRATOS 2011"/>
      <sheetName val="Hoja1"/>
    </sheetNames>
    <sheetDataSet>
      <sheetData sheetId="0">
        <row r="9">
          <cell r="M9" t="str">
            <v>FUNCIONAMIENTO</v>
          </cell>
        </row>
        <row r="10">
          <cell r="M10" t="str">
            <v>MERCADEO</v>
          </cell>
        </row>
        <row r="11">
          <cell r="M11" t="str">
            <v>PPC</v>
          </cell>
        </row>
        <row r="12">
          <cell r="M12" t="str">
            <v>ECONOMICA</v>
          </cell>
        </row>
        <row r="13">
          <cell r="M13" t="str">
            <v>TECNICA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X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2A90D-A259-4681-91DD-D46EA77DD64D}">
  <sheetPr>
    <pageSetUpPr fitToPage="1"/>
  </sheetPr>
  <dimension ref="A1:J72"/>
  <sheetViews>
    <sheetView tabSelected="1" zoomScale="70" zoomScaleNormal="70" zoomScaleSheetLayoutView="80" workbookViewId="0">
      <pane xSplit="1" ySplit="10" topLeftCell="B11" activePane="bottomRight" state="frozen"/>
      <selection activeCell="X27" sqref="X27"/>
      <selection pane="topRight" activeCell="X27" sqref="X27"/>
      <selection pane="bottomLeft" activeCell="X27" sqref="X27"/>
      <selection pane="bottomRight" activeCell="C18" sqref="C18"/>
    </sheetView>
  </sheetViews>
  <sheetFormatPr baseColWidth="10" defaultRowHeight="15" x14ac:dyDescent="0.3"/>
  <cols>
    <col min="1" max="1" width="35.5703125" style="1" customWidth="1"/>
    <col min="2" max="2" width="20.5703125" style="1" customWidth="1"/>
    <col min="3" max="4" width="22.42578125" style="1" customWidth="1"/>
    <col min="5" max="5" width="20.42578125" style="1" customWidth="1"/>
    <col min="6" max="6" width="23" style="1" customWidth="1"/>
    <col min="7" max="7" width="18" style="1" bestFit="1" customWidth="1"/>
    <col min="8" max="8" width="15.7109375" style="1" bestFit="1" customWidth="1"/>
    <col min="9" max="9" width="16.140625" style="1" bestFit="1" customWidth="1"/>
    <col min="10" max="10" width="12" style="1" bestFit="1" customWidth="1"/>
    <col min="11" max="11" width="11.85546875" style="1" bestFit="1" customWidth="1"/>
    <col min="12" max="12" width="12" style="1" bestFit="1" customWidth="1"/>
    <col min="13" max="16384" width="11.42578125" style="1"/>
  </cols>
  <sheetData>
    <row r="1" spans="1:10" ht="15.75" x14ac:dyDescent="0.3">
      <c r="A1" s="51"/>
      <c r="B1" s="51"/>
      <c r="C1" s="51"/>
      <c r="D1" s="51"/>
      <c r="E1" s="51"/>
      <c r="F1" s="6"/>
    </row>
    <row r="2" spans="1:10" ht="15.75" x14ac:dyDescent="0.3">
      <c r="A2" s="47" t="s">
        <v>27</v>
      </c>
      <c r="B2" s="47"/>
      <c r="C2" s="47"/>
      <c r="D2" s="47"/>
      <c r="E2" s="47"/>
      <c r="F2" s="6"/>
    </row>
    <row r="3" spans="1:10" ht="15.75" x14ac:dyDescent="0.3">
      <c r="A3" s="47" t="s">
        <v>26</v>
      </c>
      <c r="B3" s="47"/>
      <c r="C3" s="47"/>
      <c r="D3" s="47"/>
      <c r="E3" s="47"/>
      <c r="F3" s="6"/>
    </row>
    <row r="4" spans="1:10" s="6" customFormat="1" ht="15.75" x14ac:dyDescent="0.3">
      <c r="A4" s="47" t="s">
        <v>25</v>
      </c>
      <c r="B4" s="47"/>
      <c r="C4" s="47"/>
      <c r="D4" s="47"/>
      <c r="E4" s="47"/>
      <c r="G4" s="50"/>
    </row>
    <row r="5" spans="1:10" ht="15.75" x14ac:dyDescent="0.3">
      <c r="A5" s="49"/>
      <c r="B5" s="48"/>
      <c r="C5" s="48"/>
      <c r="D5" s="48"/>
      <c r="E5" s="48"/>
      <c r="F5" s="6"/>
    </row>
    <row r="6" spans="1:10" ht="15.75" x14ac:dyDescent="0.3">
      <c r="A6" s="47" t="s">
        <v>24</v>
      </c>
      <c r="B6" s="47"/>
      <c r="C6" s="47"/>
      <c r="D6" s="47"/>
      <c r="E6" s="47"/>
      <c r="F6" s="6"/>
    </row>
    <row r="7" spans="1:10" ht="16.5" thickBot="1" x14ac:dyDescent="0.35">
      <c r="A7" s="46"/>
      <c r="B7" s="46"/>
      <c r="C7" s="46"/>
      <c r="D7" s="46"/>
      <c r="E7" s="46"/>
      <c r="F7" s="6"/>
    </row>
    <row r="8" spans="1:10" ht="16.5" thickTop="1" x14ac:dyDescent="0.3">
      <c r="A8" s="45" t="s">
        <v>23</v>
      </c>
      <c r="B8" s="44" t="s">
        <v>22</v>
      </c>
      <c r="C8" s="44" t="s">
        <v>22</v>
      </c>
      <c r="D8" s="43" t="s">
        <v>21</v>
      </c>
      <c r="E8" s="42" t="s">
        <v>20</v>
      </c>
      <c r="F8" s="6"/>
    </row>
    <row r="9" spans="1:10" ht="15.75" x14ac:dyDescent="0.3">
      <c r="A9" s="41"/>
      <c r="B9" s="40" t="s">
        <v>19</v>
      </c>
      <c r="C9" s="40" t="s">
        <v>18</v>
      </c>
      <c r="D9" s="39"/>
      <c r="E9" s="38" t="s">
        <v>17</v>
      </c>
      <c r="F9" s="6"/>
    </row>
    <row r="10" spans="1:10" ht="16.5" thickBot="1" x14ac:dyDescent="0.35">
      <c r="A10" s="37"/>
      <c r="B10" s="36" t="s">
        <v>16</v>
      </c>
      <c r="C10" s="36" t="s">
        <v>16</v>
      </c>
      <c r="D10" s="35"/>
      <c r="E10" s="34"/>
      <c r="F10" s="6"/>
    </row>
    <row r="11" spans="1:10" ht="15.75" customHeight="1" x14ac:dyDescent="0.3">
      <c r="A11" s="33" t="s">
        <v>15</v>
      </c>
      <c r="B11" s="32">
        <f>+B13+B17+B21</f>
        <v>10652890653</v>
      </c>
      <c r="C11" s="32">
        <f>+C13+C17+C21</f>
        <v>11121721222.5</v>
      </c>
      <c r="D11" s="15">
        <f>+C11-B11</f>
        <v>468830569.5</v>
      </c>
      <c r="E11" s="14">
        <f>C11/B11</f>
        <v>1.0440097044803489</v>
      </c>
      <c r="F11" s="6"/>
    </row>
    <row r="12" spans="1:10" ht="13.5" customHeight="1" x14ac:dyDescent="0.3">
      <c r="A12" s="17"/>
      <c r="B12" s="11"/>
      <c r="C12" s="11"/>
      <c r="D12" s="15"/>
      <c r="E12" s="14"/>
      <c r="F12" s="6"/>
    </row>
    <row r="13" spans="1:10" ht="30.75" x14ac:dyDescent="0.3">
      <c r="A13" s="26" t="s">
        <v>14</v>
      </c>
      <c r="B13" s="31">
        <f>+B14+B15</f>
        <v>10452890653</v>
      </c>
      <c r="C13" s="31">
        <f>+C14+C15</f>
        <v>10926649089.5</v>
      </c>
      <c r="D13" s="15">
        <f>+C13-B13</f>
        <v>473758436.5</v>
      </c>
      <c r="E13" s="14">
        <f>C13/B13</f>
        <v>1.0453231983598748</v>
      </c>
      <c r="F13" s="30"/>
      <c r="G13" s="4"/>
      <c r="H13" s="3"/>
    </row>
    <row r="14" spans="1:10" ht="15.75" x14ac:dyDescent="0.3">
      <c r="A14" s="17" t="s">
        <v>11</v>
      </c>
      <c r="B14" s="11">
        <v>6533056658</v>
      </c>
      <c r="C14" s="11">
        <v>6829155681</v>
      </c>
      <c r="D14" s="11">
        <f>+C14-B14</f>
        <v>296099023</v>
      </c>
      <c r="E14" s="10">
        <f>C14/B14</f>
        <v>1.0453231983894422</v>
      </c>
      <c r="F14" s="6"/>
      <c r="G14" s="29"/>
      <c r="J14" s="3"/>
    </row>
    <row r="15" spans="1:10" ht="30" x14ac:dyDescent="0.3">
      <c r="A15" s="17" t="s">
        <v>10</v>
      </c>
      <c r="B15" s="11">
        <v>3919833995</v>
      </c>
      <c r="C15" s="11">
        <v>4097493408.5</v>
      </c>
      <c r="D15" s="11">
        <f>+C15-B15</f>
        <v>177659413.5</v>
      </c>
      <c r="E15" s="10">
        <f>C15/B15</f>
        <v>1.0453231983105957</v>
      </c>
      <c r="F15" s="6"/>
      <c r="G15" s="29"/>
      <c r="J15" s="3"/>
    </row>
    <row r="16" spans="1:10" ht="15.75" x14ac:dyDescent="0.3">
      <c r="A16" s="17"/>
      <c r="B16" s="11"/>
      <c r="C16" s="11"/>
      <c r="D16" s="15"/>
      <c r="E16" s="14"/>
      <c r="F16" s="6"/>
      <c r="G16" s="28"/>
      <c r="J16" s="3"/>
    </row>
    <row r="17" spans="1:8" ht="30.75" x14ac:dyDescent="0.3">
      <c r="A17" s="16" t="s">
        <v>13</v>
      </c>
      <c r="B17" s="15">
        <f>+B18+B19</f>
        <v>200000000</v>
      </c>
      <c r="C17" s="15">
        <f>+C18+C19</f>
        <v>195072133</v>
      </c>
      <c r="D17" s="15">
        <f>+C17-B17</f>
        <v>-4927867</v>
      </c>
      <c r="E17" s="14">
        <f>C17/B17</f>
        <v>0.97536066499999996</v>
      </c>
      <c r="F17" s="6"/>
      <c r="G17" s="3"/>
    </row>
    <row r="18" spans="1:8" ht="15.75" x14ac:dyDescent="0.3">
      <c r="A18" s="17" t="s">
        <v>11</v>
      </c>
      <c r="B18" s="11">
        <v>125000000</v>
      </c>
      <c r="C18" s="11">
        <v>121920083</v>
      </c>
      <c r="D18" s="11">
        <f>+C18-B18</f>
        <v>-3079917</v>
      </c>
      <c r="E18" s="10">
        <f>C18/B18</f>
        <v>0.97536066399999999</v>
      </c>
      <c r="F18" s="6"/>
      <c r="G18" s="3"/>
    </row>
    <row r="19" spans="1:8" ht="30" x14ac:dyDescent="0.3">
      <c r="A19" s="17" t="s">
        <v>10</v>
      </c>
      <c r="B19" s="11">
        <v>75000000</v>
      </c>
      <c r="C19" s="11">
        <v>73152050</v>
      </c>
      <c r="D19" s="11">
        <f>+C19-B19</f>
        <v>-1847950</v>
      </c>
      <c r="E19" s="10">
        <f>C19/B19</f>
        <v>0.97536066666666665</v>
      </c>
      <c r="F19" s="6"/>
      <c r="G19" s="3"/>
    </row>
    <row r="20" spans="1:8" ht="15.75" x14ac:dyDescent="0.3">
      <c r="A20" s="17"/>
      <c r="B20" s="11"/>
      <c r="C20" s="11"/>
      <c r="D20" s="15"/>
      <c r="E20" s="14"/>
      <c r="F20" s="6"/>
      <c r="G20" s="27"/>
      <c r="H20" s="3"/>
    </row>
    <row r="21" spans="1:8" ht="30.75" x14ac:dyDescent="0.3">
      <c r="A21" s="26" t="s">
        <v>12</v>
      </c>
      <c r="B21" s="25">
        <f>+B22+B23</f>
        <v>0</v>
      </c>
      <c r="C21" s="25">
        <f>+C22+C23</f>
        <v>0</v>
      </c>
      <c r="D21" s="15">
        <f>+C21-B21</f>
        <v>0</v>
      </c>
      <c r="E21" s="14">
        <v>0</v>
      </c>
      <c r="F21" s="6"/>
      <c r="G21" s="5"/>
    </row>
    <row r="22" spans="1:8" ht="15.75" x14ac:dyDescent="0.3">
      <c r="A22" s="17" t="s">
        <v>11</v>
      </c>
      <c r="B22" s="24"/>
      <c r="C22" s="23"/>
      <c r="D22" s="11">
        <f>+C22-B22</f>
        <v>0</v>
      </c>
      <c r="E22" s="10">
        <v>0</v>
      </c>
      <c r="F22" s="6"/>
      <c r="G22" s="22"/>
    </row>
    <row r="23" spans="1:8" ht="30" x14ac:dyDescent="0.3">
      <c r="A23" s="21" t="s">
        <v>10</v>
      </c>
      <c r="B23" s="20"/>
      <c r="C23" s="19"/>
      <c r="D23" s="11">
        <f>+C23-B23</f>
        <v>0</v>
      </c>
      <c r="E23" s="10">
        <v>0</v>
      </c>
      <c r="F23" s="6"/>
      <c r="G23" s="18"/>
    </row>
    <row r="24" spans="1:8" ht="15.75" x14ac:dyDescent="0.3">
      <c r="A24" s="16"/>
      <c r="B24" s="15"/>
      <c r="C24" s="19"/>
      <c r="D24" s="15"/>
      <c r="E24" s="14"/>
      <c r="F24" s="6"/>
      <c r="G24" s="18"/>
    </row>
    <row r="25" spans="1:8" ht="30.75" x14ac:dyDescent="0.3">
      <c r="A25" s="16" t="s">
        <v>9</v>
      </c>
      <c r="B25" s="15">
        <f>+B27+B31</f>
        <v>631061001</v>
      </c>
      <c r="C25" s="15">
        <f>+C27+C31</f>
        <v>622685998.5</v>
      </c>
      <c r="D25" s="15">
        <f>B25-C25</f>
        <v>8375002.5</v>
      </c>
      <c r="E25" s="14">
        <f>C25/B25</f>
        <v>0.98672869582064382</v>
      </c>
      <c r="F25" s="6"/>
      <c r="G25" s="5"/>
    </row>
    <row r="26" spans="1:8" ht="15.75" x14ac:dyDescent="0.3">
      <c r="A26" s="16"/>
      <c r="B26" s="15"/>
      <c r="C26" s="11"/>
      <c r="D26" s="15"/>
      <c r="E26" s="14"/>
      <c r="F26" s="6"/>
      <c r="G26" s="3"/>
    </row>
    <row r="27" spans="1:8" ht="15.75" x14ac:dyDescent="0.3">
      <c r="A27" s="16" t="s">
        <v>8</v>
      </c>
      <c r="B27" s="15">
        <f>SUM(B28:B29)</f>
        <v>51292526</v>
      </c>
      <c r="C27" s="15">
        <f>+C28+C29</f>
        <v>51781803.5</v>
      </c>
      <c r="D27" s="15">
        <f>+C27-B27</f>
        <v>489277.5</v>
      </c>
      <c r="E27" s="14">
        <f>C27/B27</f>
        <v>1.0095389628500651</v>
      </c>
      <c r="F27" s="6"/>
    </row>
    <row r="28" spans="1:8" ht="15.75" x14ac:dyDescent="0.3">
      <c r="A28" s="17" t="s">
        <v>7</v>
      </c>
      <c r="B28" s="11">
        <v>28978902</v>
      </c>
      <c r="C28" s="11">
        <v>40997452</v>
      </c>
      <c r="D28" s="11">
        <f>+C28-B28</f>
        <v>12018550</v>
      </c>
      <c r="E28" s="10">
        <f>C28/B28</f>
        <v>1.4147344851092012</v>
      </c>
      <c r="F28" s="6"/>
      <c r="G28" s="3"/>
    </row>
    <row r="29" spans="1:8" ht="15.75" x14ac:dyDescent="0.3">
      <c r="A29" s="17" t="s">
        <v>6</v>
      </c>
      <c r="B29" s="11">
        <v>22313624</v>
      </c>
      <c r="C29" s="11">
        <v>10784351.5</v>
      </c>
      <c r="D29" s="11">
        <f>+C29-B29</f>
        <v>-11529272.5</v>
      </c>
      <c r="E29" s="10">
        <f>C29/B29</f>
        <v>0.48330793330567906</v>
      </c>
      <c r="F29" s="6"/>
      <c r="G29" s="3"/>
    </row>
    <row r="30" spans="1:8" ht="15.75" x14ac:dyDescent="0.3">
      <c r="A30" s="16"/>
      <c r="B30" s="15"/>
      <c r="C30" s="11"/>
      <c r="D30" s="15"/>
      <c r="E30" s="14"/>
      <c r="F30" s="6"/>
    </row>
    <row r="31" spans="1:8" ht="15.75" x14ac:dyDescent="0.3">
      <c r="A31" s="16" t="s">
        <v>5</v>
      </c>
      <c r="B31" s="15">
        <f>SUM(B32:B36)</f>
        <v>579768475</v>
      </c>
      <c r="C31" s="15">
        <f>SUM(C32:C36)</f>
        <v>570904195</v>
      </c>
      <c r="D31" s="15">
        <f>+C31-B31</f>
        <v>-8864280</v>
      </c>
      <c r="E31" s="14">
        <f>C31/B31</f>
        <v>0.98471065540429736</v>
      </c>
      <c r="F31" s="6"/>
    </row>
    <row r="32" spans="1:8" ht="15.75" x14ac:dyDescent="0.3">
      <c r="A32" s="13" t="s">
        <v>4</v>
      </c>
      <c r="B32" s="12">
        <v>485160000</v>
      </c>
      <c r="C32" s="11">
        <v>406616100</v>
      </c>
      <c r="D32" s="11">
        <f>+C32-B32</f>
        <v>-78543900</v>
      </c>
      <c r="E32" s="10">
        <f>C32/B32</f>
        <v>0.83810722235963397</v>
      </c>
      <c r="F32" s="6"/>
    </row>
    <row r="33" spans="1:6" ht="15.75" x14ac:dyDescent="0.3">
      <c r="A33" s="13" t="s">
        <v>3</v>
      </c>
      <c r="B33" s="12">
        <v>8330878</v>
      </c>
      <c r="C33" s="12">
        <v>10843553</v>
      </c>
      <c r="D33" s="11">
        <f>+C33-B33</f>
        <v>2512675</v>
      </c>
      <c r="E33" s="10">
        <f>C33/B33</f>
        <v>1.3016098663310158</v>
      </c>
      <c r="F33" s="6"/>
    </row>
    <row r="34" spans="1:6" ht="15.75" x14ac:dyDescent="0.3">
      <c r="A34" s="13" t="s">
        <v>2</v>
      </c>
      <c r="B34" s="12">
        <f>567715</f>
        <v>567715</v>
      </c>
      <c r="C34" s="12">
        <v>12788</v>
      </c>
      <c r="D34" s="11">
        <f>+C34-B34</f>
        <v>-554927</v>
      </c>
      <c r="E34" s="10">
        <f>C34/B34</f>
        <v>2.2525386857842403E-2</v>
      </c>
      <c r="F34" s="6"/>
    </row>
    <row r="35" spans="1:6" ht="15.75" x14ac:dyDescent="0.3">
      <c r="A35" s="13" t="s">
        <v>1</v>
      </c>
      <c r="B35" s="12">
        <v>5709882</v>
      </c>
      <c r="C35" s="12">
        <v>29366754</v>
      </c>
      <c r="D35" s="11">
        <f>+C35-B35</f>
        <v>23656872</v>
      </c>
      <c r="E35" s="10">
        <f>C35/B35</f>
        <v>5.1431455150912049</v>
      </c>
      <c r="F35" s="6"/>
    </row>
    <row r="36" spans="1:6" ht="16.5" thickBot="1" x14ac:dyDescent="0.35">
      <c r="A36" s="13" t="s">
        <v>0</v>
      </c>
      <c r="B36" s="12">
        <f>+'[1]Otros ingresos'!C17</f>
        <v>80000000</v>
      </c>
      <c r="C36" s="12">
        <v>124065000</v>
      </c>
      <c r="D36" s="11">
        <f>+C36-B36</f>
        <v>44065000</v>
      </c>
      <c r="E36" s="10">
        <f>C36/B36</f>
        <v>1.5508124999999999</v>
      </c>
      <c r="F36" s="6"/>
    </row>
    <row r="37" spans="1:6" ht="16.5" thickBot="1" x14ac:dyDescent="0.35">
      <c r="A37" s="9"/>
      <c r="B37" s="8">
        <f>+B25+B11</f>
        <v>11283951654</v>
      </c>
      <c r="C37" s="8">
        <f>+C25+C11</f>
        <v>11744407221</v>
      </c>
      <c r="D37" s="8">
        <f>+C37-B37</f>
        <v>460455567</v>
      </c>
      <c r="E37" s="7">
        <f>C37/B37</f>
        <v>1.0408062335889905</v>
      </c>
      <c r="F37" s="6"/>
    </row>
    <row r="38" spans="1:6" ht="15.75" thickTop="1" x14ac:dyDescent="0.3">
      <c r="A38" s="2"/>
      <c r="C38" s="3"/>
      <c r="D38" s="3"/>
    </row>
    <row r="39" spans="1:6" x14ac:dyDescent="0.3">
      <c r="B39" s="4"/>
      <c r="C39" s="5"/>
      <c r="D39" s="5"/>
    </row>
    <row r="40" spans="1:6" x14ac:dyDescent="0.3">
      <c r="B40" s="4"/>
      <c r="C40" s="3"/>
      <c r="D40" s="3"/>
    </row>
    <row r="41" spans="1:6" x14ac:dyDescent="0.3">
      <c r="B41" s="4"/>
      <c r="C41" s="3"/>
      <c r="D41" s="3"/>
    </row>
    <row r="42" spans="1:6" x14ac:dyDescent="0.3">
      <c r="A42" s="2"/>
      <c r="C42" s="3"/>
      <c r="D42" s="3"/>
    </row>
    <row r="43" spans="1:6" x14ac:dyDescent="0.3">
      <c r="A43" s="2"/>
      <c r="C43" s="3"/>
      <c r="D43" s="3"/>
    </row>
    <row r="44" spans="1:6" x14ac:dyDescent="0.3">
      <c r="A44" s="2"/>
      <c r="C44" s="3"/>
      <c r="D44" s="3"/>
    </row>
    <row r="45" spans="1:6" x14ac:dyDescent="0.3">
      <c r="A45" s="2"/>
    </row>
    <row r="46" spans="1:6" x14ac:dyDescent="0.3">
      <c r="A46" s="2"/>
    </row>
    <row r="47" spans="1:6" x14ac:dyDescent="0.3">
      <c r="A47" s="2"/>
    </row>
    <row r="48" spans="1:6" x14ac:dyDescent="0.3">
      <c r="A48" s="2"/>
    </row>
    <row r="49" spans="1:1" x14ac:dyDescent="0.3">
      <c r="A49" s="2"/>
    </row>
    <row r="50" spans="1:1" x14ac:dyDescent="0.3">
      <c r="A50" s="2"/>
    </row>
    <row r="51" spans="1:1" x14ac:dyDescent="0.3">
      <c r="A51" s="2"/>
    </row>
    <row r="52" spans="1:1" x14ac:dyDescent="0.3">
      <c r="A52" s="2"/>
    </row>
    <row r="53" spans="1:1" x14ac:dyDescent="0.3">
      <c r="A53" s="2"/>
    </row>
    <row r="54" spans="1:1" x14ac:dyDescent="0.3">
      <c r="A54" s="2"/>
    </row>
    <row r="55" spans="1:1" x14ac:dyDescent="0.3">
      <c r="A55" s="2"/>
    </row>
    <row r="56" spans="1:1" x14ac:dyDescent="0.3">
      <c r="A56" s="2"/>
    </row>
    <row r="57" spans="1:1" x14ac:dyDescent="0.3">
      <c r="A57" s="2"/>
    </row>
    <row r="58" spans="1:1" x14ac:dyDescent="0.3">
      <c r="A58" s="2"/>
    </row>
    <row r="59" spans="1:1" x14ac:dyDescent="0.3">
      <c r="A59" s="2"/>
    </row>
    <row r="60" spans="1:1" x14ac:dyDescent="0.3">
      <c r="A60" s="2"/>
    </row>
    <row r="61" spans="1:1" x14ac:dyDescent="0.3">
      <c r="A61" s="2"/>
    </row>
    <row r="62" spans="1:1" x14ac:dyDescent="0.3">
      <c r="A62" s="2"/>
    </row>
    <row r="63" spans="1:1" x14ac:dyDescent="0.3">
      <c r="A63" s="2"/>
    </row>
    <row r="64" spans="1:1" x14ac:dyDescent="0.3">
      <c r="A64" s="2"/>
    </row>
    <row r="65" spans="1:1" x14ac:dyDescent="0.3">
      <c r="A65" s="2"/>
    </row>
    <row r="66" spans="1:1" x14ac:dyDescent="0.3">
      <c r="A66" s="2"/>
    </row>
    <row r="67" spans="1:1" x14ac:dyDescent="0.3">
      <c r="A67" s="2"/>
    </row>
    <row r="68" spans="1:1" x14ac:dyDescent="0.3">
      <c r="A68" s="2"/>
    </row>
    <row r="69" spans="1:1" x14ac:dyDescent="0.3">
      <c r="A69" s="2"/>
    </row>
    <row r="70" spans="1:1" x14ac:dyDescent="0.3">
      <c r="A70" s="2"/>
    </row>
    <row r="71" spans="1:1" x14ac:dyDescent="0.3">
      <c r="A71" s="2"/>
    </row>
    <row r="72" spans="1:1" x14ac:dyDescent="0.3">
      <c r="A72" s="2"/>
    </row>
  </sheetData>
  <mergeCells count="7">
    <mergeCell ref="A8:A10"/>
    <mergeCell ref="A2:E2"/>
    <mergeCell ref="A3:E3"/>
    <mergeCell ref="A4:E4"/>
    <mergeCell ref="A6:E6"/>
    <mergeCell ref="E8:E10"/>
    <mergeCell ref="D8:D10"/>
  </mergeCells>
  <printOptions horizontalCentered="1"/>
  <pageMargins left="0.39370078740157483" right="0.39370078740157483" top="0.59055118110236227" bottom="0.59055118110236227" header="0.51181102362204722" footer="0.51181102362204722"/>
  <pageSetup scale="82" orientation="portrait" vertic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Anexo 1</vt:lpstr>
      <vt:lpstr>'Anexo 1'!Área_de_impresión</vt:lpstr>
      <vt:lpstr>ppc</vt:lpstr>
      <vt:lpstr>'Anexo 1'!Títulos_a_imprimir</vt:lpstr>
      <vt:lpstr>VTAS2005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Jeymy Pilar</dc:creator>
  <cp:lastModifiedBy>Jeymy Pilar</cp:lastModifiedBy>
  <dcterms:created xsi:type="dcterms:W3CDTF">2020-07-21T14:15:39Z</dcterms:created>
  <dcterms:modified xsi:type="dcterms:W3CDTF">2020-07-21T14:17:25Z</dcterms:modified>
</cp:coreProperties>
</file>